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bovijnev\Documents\testen website\EFRO\"/>
    </mc:Choice>
  </mc:AlternateContent>
  <bookViews>
    <workbookView xWindow="0" yWindow="0" windowWidth="23040" windowHeight="9216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44" i="3" l="1"/>
  <c r="E43" i="2"/>
  <c r="E44" i="4"/>
  <c r="E43" i="6"/>
  <c r="E44" i="10"/>
  <c r="E44" i="11"/>
  <c r="E43" i="12"/>
  <c r="E44" i="9"/>
  <c r="E43" i="8"/>
  <c r="E44" i="7"/>
  <c r="E42" i="5"/>
  <c r="E44" i="1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E38" i="3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7" i="2"/>
  <c r="E37" i="2" s="1"/>
  <c r="H8" i="4"/>
  <c r="H9" i="4"/>
  <c r="H10" i="4"/>
  <c r="H11" i="4"/>
  <c r="E38" i="4" s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7" i="4"/>
  <c r="H8" i="6"/>
  <c r="H9" i="6"/>
  <c r="H10" i="6"/>
  <c r="H11" i="6"/>
  <c r="E37" i="6" s="1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7" i="6"/>
  <c r="H8" i="10"/>
  <c r="E38" i="10" s="1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7" i="10"/>
  <c r="H8" i="11"/>
  <c r="E38" i="11" s="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7" i="11"/>
  <c r="H8" i="12"/>
  <c r="E37" i="12" s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7" i="12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7" i="9"/>
  <c r="E38" i="9" s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7" i="8"/>
  <c r="E37" i="8" s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7" i="7"/>
  <c r="E38" i="7" s="1"/>
  <c r="H35" i="5"/>
  <c r="H8" i="5"/>
  <c r="E36" i="5" s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7" i="5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E38" i="1" l="1"/>
  <c r="E46" i="3" l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E2" i="3"/>
  <c r="E45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E2" i="2"/>
  <c r="E46" i="4"/>
  <c r="E42" i="4"/>
  <c r="E40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E2" i="4"/>
  <c r="E39" i="4" s="1"/>
  <c r="E45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E2" i="6"/>
  <c r="E46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E2" i="10"/>
  <c r="E46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E2" i="11"/>
  <c r="E45" i="12"/>
  <c r="B8" i="12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E2" i="12"/>
  <c r="E46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E2" i="9"/>
  <c r="E45" i="8"/>
  <c r="E39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E2" i="8"/>
  <c r="E38" i="8" s="1"/>
  <c r="E46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E2" i="7"/>
  <c r="E44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E2" i="5"/>
  <c r="E42" i="12" l="1"/>
  <c r="E39" i="12"/>
  <c r="E41" i="12"/>
  <c r="E38" i="12"/>
  <c r="E43" i="3"/>
  <c r="E42" i="3"/>
  <c r="E40" i="3"/>
  <c r="E39" i="3"/>
  <c r="E37" i="5"/>
  <c r="E38" i="5"/>
  <c r="E42" i="6"/>
  <c r="E41" i="6"/>
  <c r="E39" i="6"/>
  <c r="E38" i="6"/>
  <c r="E42" i="2"/>
  <c r="E39" i="2"/>
  <c r="E41" i="2"/>
  <c r="E38" i="2"/>
  <c r="E42" i="11"/>
  <c r="E40" i="11"/>
  <c r="E39" i="11"/>
  <c r="E43" i="11"/>
  <c r="E39" i="9"/>
  <c r="E42" i="9"/>
  <c r="E43" i="9"/>
  <c r="E40" i="9"/>
  <c r="E40" i="7"/>
  <c r="E43" i="7"/>
  <c r="E42" i="7"/>
  <c r="E39" i="7"/>
  <c r="E42" i="10"/>
  <c r="E39" i="10"/>
  <c r="E40" i="10"/>
  <c r="E43" i="10"/>
  <c r="B27" i="5"/>
  <c r="B28" i="5" s="1"/>
  <c r="B29" i="5" s="1"/>
  <c r="B30" i="5" s="1"/>
  <c r="B31" i="5" s="1"/>
  <c r="B32" i="5" s="1"/>
  <c r="B33" i="5" s="1"/>
  <c r="B34" i="5" s="1"/>
  <c r="E41" i="8"/>
  <c r="E40" i="5"/>
  <c r="E43" i="4"/>
  <c r="E42" i="8"/>
  <c r="E41" i="5"/>
  <c r="E2" i="1"/>
  <c r="E39" i="1" s="1"/>
  <c r="E46" i="1"/>
  <c r="F20" i="14"/>
  <c r="G20" i="14" s="1"/>
  <c r="F3" i="14"/>
  <c r="G3" i="14" s="1"/>
  <c r="F4" i="14"/>
  <c r="G4" i="14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/>
  <c r="F11" i="14"/>
  <c r="G11" i="14" s="1"/>
  <c r="F12" i="14"/>
  <c r="G12" i="14"/>
  <c r="F13" i="14"/>
  <c r="G13" i="14" s="1"/>
  <c r="F14" i="14"/>
  <c r="G14" i="14"/>
  <c r="F15" i="14"/>
  <c r="G15" i="14" s="1"/>
  <c r="F16" i="14"/>
  <c r="G16" i="14" s="1"/>
  <c r="F17" i="14"/>
  <c r="G17" i="14" s="1"/>
  <c r="F18" i="14"/>
  <c r="G18" i="14"/>
  <c r="F19" i="14"/>
  <c r="G19" i="14" s="1"/>
  <c r="F2" i="14"/>
  <c r="G2" i="14" s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E42" i="1" l="1"/>
  <c r="E40" i="1" l="1"/>
  <c r="E43" i="1"/>
</calcChain>
</file>

<file path=xl/sharedStrings.xml><?xml version="1.0" encoding="utf-8"?>
<sst xmlns="http://schemas.openxmlformats.org/spreadsheetml/2006/main" count="344" uniqueCount="79">
  <si>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</si>
  <si>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</si>
  <si>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</si>
  <si>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</si>
  <si>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</si>
  <si>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</si>
  <si>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</si>
  <si>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</si>
  <si>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</si>
  <si>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</si>
  <si>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</si>
  <si>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</si>
  <si>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</si>
  <si>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</si>
  <si>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</si>
  <si>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</si>
  <si>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</si>
  <si>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</si>
  <si>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</si>
  <si>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</si>
  <si>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</si>
  <si>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>Deze tijdsregistratie omvat alle werkelijk gepresteerde uren in het kader van de uitvoering van het EFRO-project.</t>
  </si>
  <si>
    <t xml:space="preserve">   ° de gereden reisweg indien kilometers worden ingebracht</t>
  </si>
  <si>
    <t xml:space="preserve">   ° een duidelijke omschrijving van de EFRO-activiteiten</t>
  </si>
  <si>
    <t>€/km</t>
  </si>
  <si>
    <t>Vul het standaarduurtarief voor de betrokken werknemer in, de in te dienen loonkost wordt automatisch berekend</t>
  </si>
  <si>
    <t>Vul de kilometervergoeding in die geldig is voor de Vlaamse overheid (cfr. www.efro.be voor de meest recente gegevens) .</t>
  </si>
  <si>
    <t>7)</t>
  </si>
  <si>
    <t>uur/week</t>
  </si>
  <si>
    <t>ARBEIDSREGIME:</t>
  </si>
  <si>
    <t>Vul bovenaan projectnummer, werkgever, naam personeelslid en arbeidsregime in. Arbeidsregime wordt uitgedrukt als aantal te presteren uren per week volgens arbeidscontract.</t>
  </si>
  <si>
    <t>Indien er op maandbasis overuren worden ingediend, dan worden deze automatisch berekend.</t>
  </si>
  <si>
    <t>Dit geldt eveneens voor eventuele projecturen gepresteerd tijdens weekend- of feestdagen.</t>
  </si>
  <si>
    <t>De Beheersautoriteit kan beslissen tot schrapping van alle ingediende overuren indien het bewijs van deze overuren als onvoldoende wordt beschouwd.</t>
  </si>
  <si>
    <t>NAAM LEIDINGGEVENDE:</t>
  </si>
  <si>
    <t>Standaarduurtarief = brutomaandloon (januari) x 1,2%</t>
  </si>
  <si>
    <t>Personeelslid</t>
  </si>
  <si>
    <t>Jaar</t>
  </si>
  <si>
    <t>Brutoloon (van januari van dat jaar of eerste volle maand gewerkt in dat jaar)</t>
  </si>
  <si>
    <t>Brutoloon verrekend naar 100%</t>
  </si>
  <si>
    <t>SUT (brutoloon * 1,2 %)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</si>
  <si>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</si>
  <si>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</si>
  <si>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</si>
  <si>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</si>
  <si>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</si>
  <si>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</si>
  <si>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uren volgens arbeidsovereenkomst</t>
  </si>
  <si>
    <t xml:space="preserve">   vanaf 01/07/2015:</t>
  </si>
  <si>
    <t>km gereden</t>
  </si>
  <si>
    <t>€/km (kilometervergoeding Vlaamse overheid)</t>
  </si>
  <si>
    <t>€/u (SUT max. 100€/u)</t>
  </si>
  <si>
    <t>personeelskost zonder overuren</t>
  </si>
  <si>
    <t>personeelskost met overuren</t>
  </si>
  <si>
    <t>verplaatsingskost</t>
  </si>
  <si>
    <t>DUIDELIJKE OMSCHRIJVING EFRO-ACTIVITEIT</t>
  </si>
  <si>
    <t>overuren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</si>
  <si>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</si>
  <si>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</si>
  <si>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</si>
  <si>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</si>
  <si>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 xml:space="preserve">   ° de gereden kilometers ikv EFRO-project</t>
  </si>
  <si>
    <t>Pasen</t>
  </si>
  <si>
    <t>O.L.H. Hemelvaart</t>
  </si>
  <si>
    <t>Pinksteren</t>
  </si>
  <si>
    <t>O.L.V.Hemelvaart</t>
  </si>
  <si>
    <t>6)</t>
  </si>
  <si>
    <t>Datum en handtekening van personeelslid en leidinggevende.</t>
  </si>
  <si>
    <t>Het totaal van de gepresteerde uren wordt automatisch berekend.</t>
  </si>
  <si>
    <t>De berekening van het standaarduurtarief kan eenvoudig gebeuren via de tabel opgenomen in het tabblad SUT.</t>
  </si>
  <si>
    <t>Het totaal van de kilometers wordt automatisch berekend.</t>
  </si>
  <si>
    <t>Geef indien nodig bijkomende toelichting in het veld 'Toelichting'.</t>
  </si>
  <si>
    <r>
      <t>LET OP</t>
    </r>
    <r>
      <rPr>
        <sz val="10"/>
        <rFont val="FlandersArtSans-Regular"/>
      </rPr>
      <t>: overuren zijn enkel subsidiabel indien deze betaald of gecompenseerd werden</t>
    </r>
  </si>
  <si>
    <t xml:space="preserve">   Mogelijkheid 1: het effectief indienen van de overuren en het bewijzen van de betaling of de compensatie van deze overuren bij de controle van de kosten</t>
  </si>
  <si>
    <t xml:space="preserve">   Mogelijkheid 2: het beperken van de ingediende uren tot het maximum aantal te presteren uren per maand conform het arbeidscontract</t>
  </si>
  <si>
    <t>Beide mogelijkheden worden berekend in de tijdsregistratie. Bij indiening van de kosten in de EFRO-toepassing wordt de keuze gemaakt tussen indiening met of zonder overuren.</t>
  </si>
  <si>
    <t>De kilometerkost wordt automatisch berekend en kan worden ingediend in de EFRO-toepassing.</t>
  </si>
  <si>
    <t xml:space="preserve">   vanaf 01/07/2016:</t>
  </si>
  <si>
    <t>UREN EFRO decimaal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</si>
</sst>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/mm/yy;@"/>
    <numFmt numFmtId="165" formatCode="_ [$€-813]\ * #,##0.00_ ;_ [$€-813]\ * \-#,##0.00_ ;_ [$€-813]\ * &quot;-&quot;??_ ;_ @_ "/>
    <numFmt numFmtId="166" formatCode="0.0000"/>
    <numFmt numFmtId="167" formatCode="#,##0_ ;\-#,##0\ "/>
    <numFmt numFmtId="168" formatCode="&quot;€&quot;\ #,##0.00;[Red]&quot;€&quot;\ #,##0.00"/>
    <numFmt numFmtId="169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2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2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2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vertical="top" wrapText="1" shrinkToFit="1"/>
      <protection locked="0"/>
    </xf>
    <xf numFmtId="166" fontId="4" fillId="0" borderId="9" xfId="0" applyNumberFormat="1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2" xfId="0" applyFont="1" applyBorder="1"/>
    <xf numFmtId="0" fontId="4" fillId="0" borderId="16" xfId="0" applyFont="1" applyBorder="1"/>
    <xf numFmtId="0" fontId="4" fillId="0" borderId="9" xfId="0" applyFont="1" applyBorder="1"/>
    <xf numFmtId="0" fontId="3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2" fontId="3" fillId="0" borderId="0" xfId="0" applyNumberFormat="1" applyFont="1" applyProtection="1"/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vertical="top" wrapText="1" shrinkToFit="1"/>
    </xf>
    <xf numFmtId="0" fontId="4" fillId="0" borderId="3" xfId="0" applyFont="1" applyFill="1" applyBorder="1" applyAlignment="1" applyProtection="1">
      <alignment vertical="top" wrapText="1" shrinkToFit="1"/>
    </xf>
    <xf numFmtId="4" fontId="4" fillId="0" borderId="18" xfId="0" applyNumberFormat="1" applyFont="1" applyFill="1" applyBorder="1" applyAlignment="1" applyProtection="1">
      <alignment vertical="top" wrapText="1" shrinkToFit="1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4" fillId="0" borderId="2" xfId="0" applyFont="1" applyFill="1" applyBorder="1" applyAlignment="1" applyProtection="1"/>
    <xf numFmtId="0" fontId="4" fillId="0" borderId="15" xfId="0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 shrinkToFit="1"/>
    </xf>
    <xf numFmtId="0" fontId="4" fillId="0" borderId="12" xfId="0" applyFont="1" applyFill="1" applyBorder="1" applyAlignment="1" applyProtection="1"/>
    <xf numFmtId="168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/>
    <xf numFmtId="168" fontId="3" fillId="0" borderId="19" xfId="0" applyNumberFormat="1" applyFont="1" applyFill="1" applyBorder="1" applyAlignment="1" applyProtection="1"/>
    <xf numFmtId="0" fontId="3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167" fontId="4" fillId="0" borderId="18" xfId="0" applyNumberFormat="1" applyFont="1" applyFill="1" applyBorder="1" applyAlignment="1" applyProtection="1">
      <alignment horizontal="right" vertical="top" wrapText="1" shrinkToFit="1"/>
    </xf>
    <xf numFmtId="0" fontId="4" fillId="0" borderId="10" xfId="0" applyFont="1" applyFill="1" applyBorder="1" applyAlignment="1" applyProtection="1"/>
    <xf numFmtId="0" fontId="4" fillId="0" borderId="11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165" fontId="3" fillId="0" borderId="20" xfId="0" applyNumberFormat="1" applyFont="1" applyFill="1" applyBorder="1" applyAlignment="1" applyProtection="1">
      <alignment horizontal="right" vertical="top" wrapText="1" shrinkToFit="1"/>
    </xf>
    <xf numFmtId="0" fontId="3" fillId="0" borderId="0" xfId="0" applyFont="1" applyProtection="1">
      <protection locked="0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2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6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vertical="top" wrapText="1" shrinkToFit="1"/>
      <protection locked="0"/>
    </xf>
    <xf numFmtId="2" fontId="4" fillId="0" borderId="21" xfId="0" applyNumberFormat="1" applyFont="1" applyFill="1" applyBorder="1" applyAlignment="1" applyProtection="1">
      <alignment horizontal="right" vertical="top" wrapText="1" shrinkToFit="1"/>
      <protection locked="0"/>
    </xf>
    <xf numFmtId="2" fontId="4" fillId="0" borderId="0" xfId="0" applyNumberFormat="1" applyFont="1" applyFill="1" applyProtection="1"/>
    <xf numFmtId="4" fontId="4" fillId="0" borderId="15" xfId="0" applyNumberFormat="1" applyFont="1" applyFill="1" applyBorder="1" applyAlignment="1" applyProtection="1">
      <alignment horizontal="right" vertical="top" wrapText="1" shrinkToFit="1"/>
    </xf>
    <xf numFmtId="169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2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3" xfId="0" applyNumberFormat="1" applyFont="1" applyFill="1" applyBorder="1" applyAlignment="1" applyProtection="1">
      <alignment horizontal="right"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Normal="100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5">
        <v>42370</v>
      </c>
      <c r="C7" s="6" t="s">
        <v>4</v>
      </c>
      <c r="D7" s="6"/>
      <c r="E7" s="7"/>
      <c r="F7" s="6"/>
      <c r="G7" s="80"/>
      <c r="H7" s="78">
        <f>ROUND(E7,2)</f>
        <v>0</v>
      </c>
    </row>
    <row r="8" spans="1:8" s="34" customFormat="1" x14ac:dyDescent="0.25">
      <c r="B8" s="35">
        <f>B7+1</f>
        <v>42371</v>
      </c>
      <c r="C8" s="6"/>
      <c r="D8" s="6"/>
      <c r="E8" s="7"/>
      <c r="F8" s="6"/>
      <c r="G8" s="80"/>
      <c r="H8" s="78">
        <f t="shared" ref="H8:H37" si="0">ROUND(E8,2)</f>
        <v>0</v>
      </c>
    </row>
    <row r="9" spans="1:8" s="34" customFormat="1" x14ac:dyDescent="0.25">
      <c r="B9" s="35">
        <f t="shared" ref="B9:B37" si="1">B8+1</f>
        <v>42372</v>
      </c>
      <c r="C9" s="6"/>
      <c r="D9" s="6"/>
      <c r="E9" s="7"/>
      <c r="F9" s="6"/>
      <c r="G9" s="80"/>
      <c r="H9" s="78">
        <f t="shared" si="0"/>
        <v>0</v>
      </c>
    </row>
    <row r="10" spans="1:8" s="34" customFormat="1" x14ac:dyDescent="0.25">
      <c r="B10" s="36">
        <f t="shared" si="1"/>
        <v>42373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6">
        <f t="shared" si="1"/>
        <v>42374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6">
        <f t="shared" si="1"/>
        <v>42375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42376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42377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5">
        <f t="shared" si="1"/>
        <v>42378</v>
      </c>
      <c r="C15" s="6"/>
      <c r="D15" s="6"/>
      <c r="E15" s="7"/>
      <c r="F15" s="6"/>
      <c r="G15" s="80"/>
      <c r="H15" s="78">
        <f t="shared" si="0"/>
        <v>0</v>
      </c>
    </row>
    <row r="16" spans="1:8" s="34" customFormat="1" x14ac:dyDescent="0.25">
      <c r="B16" s="35">
        <f t="shared" si="1"/>
        <v>42379</v>
      </c>
      <c r="C16" s="6"/>
      <c r="D16" s="6"/>
      <c r="E16" s="7"/>
      <c r="F16" s="6"/>
      <c r="G16" s="80"/>
      <c r="H16" s="78">
        <f t="shared" si="0"/>
        <v>0</v>
      </c>
    </row>
    <row r="17" spans="2:8" s="34" customFormat="1" x14ac:dyDescent="0.25">
      <c r="B17" s="36">
        <f t="shared" si="1"/>
        <v>42380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42381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42382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42383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42384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5">
        <f t="shared" si="1"/>
        <v>42385</v>
      </c>
      <c r="C22" s="6"/>
      <c r="D22" s="6"/>
      <c r="E22" s="7"/>
      <c r="F22" s="6"/>
      <c r="G22" s="80"/>
      <c r="H22" s="78">
        <f t="shared" si="0"/>
        <v>0</v>
      </c>
    </row>
    <row r="23" spans="2:8" s="34" customFormat="1" x14ac:dyDescent="0.25">
      <c r="B23" s="35">
        <f t="shared" si="1"/>
        <v>42386</v>
      </c>
      <c r="C23" s="6"/>
      <c r="D23" s="6"/>
      <c r="E23" s="7"/>
      <c r="F23" s="6"/>
      <c r="G23" s="80"/>
      <c r="H23" s="78">
        <f t="shared" si="0"/>
        <v>0</v>
      </c>
    </row>
    <row r="24" spans="2:8" s="34" customFormat="1" x14ac:dyDescent="0.25">
      <c r="B24" s="36">
        <f t="shared" si="1"/>
        <v>42387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42388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42389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6">
        <f t="shared" si="1"/>
        <v>42390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42391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5">
        <f t="shared" si="1"/>
        <v>42392</v>
      </c>
      <c r="C29" s="6"/>
      <c r="D29" s="6"/>
      <c r="E29" s="7"/>
      <c r="F29" s="6"/>
      <c r="G29" s="80"/>
      <c r="H29" s="78">
        <f t="shared" si="0"/>
        <v>0</v>
      </c>
    </row>
    <row r="30" spans="2:8" s="34" customFormat="1" x14ac:dyDescent="0.25">
      <c r="B30" s="35">
        <f t="shared" si="1"/>
        <v>42393</v>
      </c>
      <c r="C30" s="6"/>
      <c r="D30" s="6"/>
      <c r="E30" s="7"/>
      <c r="F30" s="6"/>
      <c r="G30" s="80"/>
      <c r="H30" s="78">
        <f t="shared" si="0"/>
        <v>0</v>
      </c>
    </row>
    <row r="31" spans="2:8" s="34" customFormat="1" x14ac:dyDescent="0.25">
      <c r="B31" s="36">
        <f t="shared" si="1"/>
        <v>42394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42395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42396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42397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42398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x14ac:dyDescent="0.25">
      <c r="B36" s="35">
        <f t="shared" si="1"/>
        <v>42399</v>
      </c>
      <c r="C36" s="70"/>
      <c r="D36" s="6"/>
      <c r="E36" s="7"/>
      <c r="F36" s="6"/>
      <c r="G36" s="80"/>
      <c r="H36" s="78">
        <f t="shared" si="0"/>
        <v>0</v>
      </c>
    </row>
    <row r="37" spans="2:8" s="34" customFormat="1" ht="13.8" thickBot="1" x14ac:dyDescent="0.3">
      <c r="B37" s="37">
        <f t="shared" si="1"/>
        <v>42400</v>
      </c>
      <c r="C37" s="8"/>
      <c r="D37" s="10"/>
      <c r="E37" s="9"/>
      <c r="F37" s="8"/>
      <c r="G37" s="82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E2*20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IF(E38&gt;(20*E2),(E38-(20*E2)),0)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IF(E38&gt;(20*E2),(E38*E41),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IF(E38&gt;(20*E2),(E39*E41),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uEO40DQkzhriGLGXkdasl2S5H0QK0omN78KNvOy0NRcDOknE45xsxDzWyOEQkkgY6u0YGd+kkNSWQC94aWdQyw==" saltValue="ej468QSgCr7er9gMFtrZOw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5">
        <v>42644</v>
      </c>
      <c r="C7" s="6"/>
      <c r="D7" s="6"/>
      <c r="E7" s="7"/>
      <c r="F7" s="6"/>
      <c r="G7" s="80"/>
      <c r="H7" s="78">
        <f>ROUND(E7,2)</f>
        <v>0</v>
      </c>
    </row>
    <row r="8" spans="1:8" s="34" customFormat="1" x14ac:dyDescent="0.25">
      <c r="B8" s="35">
        <f>B7+1</f>
        <v>42645</v>
      </c>
      <c r="C8" s="6"/>
      <c r="D8" s="6"/>
      <c r="E8" s="7"/>
      <c r="F8" s="6"/>
      <c r="G8" s="80"/>
      <c r="H8" s="78">
        <f t="shared" ref="H8:H37" si="0">ROUND(E8,2)</f>
        <v>0</v>
      </c>
    </row>
    <row r="9" spans="1:8" s="34" customFormat="1" x14ac:dyDescent="0.25">
      <c r="B9" s="36">
        <f t="shared" ref="B9:B37" si="1">B8+1</f>
        <v>42646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6">
        <f t="shared" si="1"/>
        <v>42647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6">
        <f t="shared" si="1"/>
        <v>42648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6">
        <f t="shared" si="1"/>
        <v>42649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42650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5">
        <f t="shared" si="1"/>
        <v>42651</v>
      </c>
      <c r="C14" s="6"/>
      <c r="D14" s="6"/>
      <c r="E14" s="7"/>
      <c r="F14" s="6"/>
      <c r="G14" s="80"/>
      <c r="H14" s="78">
        <f t="shared" si="0"/>
        <v>0</v>
      </c>
    </row>
    <row r="15" spans="1:8" s="34" customFormat="1" x14ac:dyDescent="0.25">
      <c r="B15" s="35">
        <f t="shared" si="1"/>
        <v>42652</v>
      </c>
      <c r="C15" s="6"/>
      <c r="D15" s="6"/>
      <c r="E15" s="7"/>
      <c r="F15" s="6"/>
      <c r="G15" s="80"/>
      <c r="H15" s="78">
        <f t="shared" si="0"/>
        <v>0</v>
      </c>
    </row>
    <row r="16" spans="1:8" s="34" customFormat="1" x14ac:dyDescent="0.25">
      <c r="B16" s="36">
        <f t="shared" si="1"/>
        <v>42653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6">
        <f t="shared" si="1"/>
        <v>42654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42655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42656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42657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5">
        <f t="shared" si="1"/>
        <v>42658</v>
      </c>
      <c r="C21" s="6"/>
      <c r="D21" s="6"/>
      <c r="E21" s="7"/>
      <c r="F21" s="6"/>
      <c r="G21" s="80"/>
      <c r="H21" s="78">
        <f t="shared" si="0"/>
        <v>0</v>
      </c>
    </row>
    <row r="22" spans="2:8" s="34" customFormat="1" x14ac:dyDescent="0.25">
      <c r="B22" s="35">
        <f t="shared" si="1"/>
        <v>42659</v>
      </c>
      <c r="C22" s="6"/>
      <c r="D22" s="6"/>
      <c r="E22" s="7"/>
      <c r="F22" s="6"/>
      <c r="G22" s="80"/>
      <c r="H22" s="78">
        <f t="shared" si="0"/>
        <v>0</v>
      </c>
    </row>
    <row r="23" spans="2:8" s="34" customFormat="1" x14ac:dyDescent="0.25">
      <c r="B23" s="36">
        <f t="shared" si="1"/>
        <v>42660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6">
        <f t="shared" si="1"/>
        <v>42661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42662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42663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6">
        <f t="shared" si="1"/>
        <v>42664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5">
        <f t="shared" si="1"/>
        <v>42665</v>
      </c>
      <c r="C28" s="6"/>
      <c r="D28" s="6"/>
      <c r="E28" s="7"/>
      <c r="F28" s="6"/>
      <c r="G28" s="80"/>
      <c r="H28" s="78">
        <f t="shared" si="0"/>
        <v>0</v>
      </c>
    </row>
    <row r="29" spans="2:8" s="34" customFormat="1" x14ac:dyDescent="0.25">
      <c r="B29" s="35">
        <f t="shared" si="1"/>
        <v>42666</v>
      </c>
      <c r="C29" s="6"/>
      <c r="D29" s="6"/>
      <c r="E29" s="7"/>
      <c r="F29" s="6"/>
      <c r="G29" s="80"/>
      <c r="H29" s="78">
        <f t="shared" si="0"/>
        <v>0</v>
      </c>
    </row>
    <row r="30" spans="2:8" s="34" customFormat="1" x14ac:dyDescent="0.25">
      <c r="B30" s="36">
        <f t="shared" si="1"/>
        <v>42667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6">
        <f t="shared" si="1"/>
        <v>42668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42669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42670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42671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5">
        <f t="shared" si="1"/>
        <v>42672</v>
      </c>
      <c r="C35" s="6"/>
      <c r="D35" s="6"/>
      <c r="E35" s="7"/>
      <c r="F35" s="6"/>
      <c r="G35" s="80"/>
      <c r="H35" s="78">
        <f t="shared" si="0"/>
        <v>0</v>
      </c>
    </row>
    <row r="36" spans="2:8" s="34" customFormat="1" x14ac:dyDescent="0.25">
      <c r="B36" s="35">
        <f t="shared" si="1"/>
        <v>42673</v>
      </c>
      <c r="C36" s="70"/>
      <c r="D36" s="6"/>
      <c r="E36" s="7"/>
      <c r="F36" s="6"/>
      <c r="G36" s="80"/>
      <c r="H36" s="78">
        <f t="shared" si="0"/>
        <v>0</v>
      </c>
    </row>
    <row r="37" spans="2:8" s="34" customFormat="1" ht="13.8" thickBot="1" x14ac:dyDescent="0.3">
      <c r="B37" s="38">
        <f t="shared" si="1"/>
        <v>42674</v>
      </c>
      <c r="C37" s="67"/>
      <c r="D37" s="68"/>
      <c r="E37" s="69"/>
      <c r="F37" s="67"/>
      <c r="G37" s="84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E2*21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IF(E38&gt;(21*E2),(E38-(21*E2)),0)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IF(E38&gt;(21*E2),(E38*E41),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IF(E38&gt;(21*E2),(E39*E41),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D7Qfudk7vrNX0VPZD/oO+e3NmdIbiPxf28bW6gqFgCaM4kfFqL81xt0Q6pb5TV+G9gGXaP3Bpb9vpJTuCmCyNg==" saltValue="PATfqkSosVZu2iwwYxxGe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5">
        <v>42675</v>
      </c>
      <c r="C7" s="6" t="s">
        <v>17</v>
      </c>
      <c r="D7" s="6"/>
      <c r="E7" s="7"/>
      <c r="F7" s="6"/>
      <c r="G7" s="80"/>
      <c r="H7" s="78">
        <f>ROUND(E7,2)</f>
        <v>0</v>
      </c>
    </row>
    <row r="8" spans="1:8" s="34" customFormat="1" x14ac:dyDescent="0.25">
      <c r="B8" s="36">
        <f>B7+1</f>
        <v>42676</v>
      </c>
      <c r="C8" s="4"/>
      <c r="D8" s="4"/>
      <c r="E8" s="5"/>
      <c r="F8" s="4"/>
      <c r="G8" s="81"/>
      <c r="H8" s="78">
        <f t="shared" ref="H8:H36" si="0">ROUND(E8,2)</f>
        <v>0</v>
      </c>
    </row>
    <row r="9" spans="1:8" s="34" customFormat="1" x14ac:dyDescent="0.25">
      <c r="B9" s="36">
        <f t="shared" ref="B9:B36" si="1">B8+1</f>
        <v>42677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6">
        <f t="shared" si="1"/>
        <v>42678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5">
        <f t="shared" si="1"/>
        <v>42679</v>
      </c>
      <c r="C11" s="6"/>
      <c r="D11" s="6"/>
      <c r="E11" s="7"/>
      <c r="F11" s="6"/>
      <c r="G11" s="80"/>
      <c r="H11" s="78">
        <f t="shared" si="0"/>
        <v>0</v>
      </c>
    </row>
    <row r="12" spans="1:8" s="34" customFormat="1" x14ac:dyDescent="0.25">
      <c r="B12" s="35">
        <f t="shared" si="1"/>
        <v>42680</v>
      </c>
      <c r="C12" s="6"/>
      <c r="D12" s="6"/>
      <c r="E12" s="7"/>
      <c r="F12" s="6"/>
      <c r="G12" s="80"/>
      <c r="H12" s="78">
        <f t="shared" si="0"/>
        <v>0</v>
      </c>
    </row>
    <row r="13" spans="1:8" s="34" customFormat="1" x14ac:dyDescent="0.25">
      <c r="B13" s="36">
        <f t="shared" si="1"/>
        <v>42681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42682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42683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6">
        <f t="shared" si="1"/>
        <v>42684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5">
        <f t="shared" si="1"/>
        <v>42685</v>
      </c>
      <c r="C17" s="6" t="s">
        <v>18</v>
      </c>
      <c r="D17" s="6"/>
      <c r="E17" s="7"/>
      <c r="F17" s="6"/>
      <c r="G17" s="80"/>
      <c r="H17" s="78">
        <f t="shared" si="0"/>
        <v>0</v>
      </c>
    </row>
    <row r="18" spans="2:8" s="34" customFormat="1" x14ac:dyDescent="0.25">
      <c r="B18" s="35">
        <f t="shared" si="1"/>
        <v>42686</v>
      </c>
      <c r="C18" s="6"/>
      <c r="D18" s="6"/>
      <c r="E18" s="7"/>
      <c r="F18" s="6"/>
      <c r="G18" s="80"/>
      <c r="H18" s="78">
        <f t="shared" si="0"/>
        <v>0</v>
      </c>
    </row>
    <row r="19" spans="2:8" s="34" customFormat="1" x14ac:dyDescent="0.25">
      <c r="B19" s="35">
        <f t="shared" si="1"/>
        <v>42687</v>
      </c>
      <c r="C19" s="6"/>
      <c r="D19" s="6"/>
      <c r="E19" s="7"/>
      <c r="F19" s="6"/>
      <c r="G19" s="80"/>
      <c r="H19" s="78">
        <f t="shared" si="0"/>
        <v>0</v>
      </c>
    </row>
    <row r="20" spans="2:8" s="34" customFormat="1" x14ac:dyDescent="0.25">
      <c r="B20" s="36">
        <f t="shared" si="1"/>
        <v>42688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42689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6">
        <f t="shared" si="1"/>
        <v>42690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6">
        <f t="shared" si="1"/>
        <v>42691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6">
        <f t="shared" si="1"/>
        <v>42692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5">
        <f t="shared" si="1"/>
        <v>42693</v>
      </c>
      <c r="C25" s="6"/>
      <c r="D25" s="6"/>
      <c r="E25" s="7"/>
      <c r="F25" s="6"/>
      <c r="G25" s="80"/>
      <c r="H25" s="78">
        <f t="shared" si="0"/>
        <v>0</v>
      </c>
    </row>
    <row r="26" spans="2:8" s="34" customFormat="1" x14ac:dyDescent="0.25">
      <c r="B26" s="35">
        <f t="shared" si="1"/>
        <v>42694</v>
      </c>
      <c r="C26" s="6"/>
      <c r="D26" s="6"/>
      <c r="E26" s="7"/>
      <c r="F26" s="6"/>
      <c r="G26" s="80"/>
      <c r="H26" s="78">
        <f t="shared" si="0"/>
        <v>0</v>
      </c>
    </row>
    <row r="27" spans="2:8" s="34" customFormat="1" x14ac:dyDescent="0.25">
      <c r="B27" s="36">
        <f t="shared" si="1"/>
        <v>42695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42696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42697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6">
        <f t="shared" si="1"/>
        <v>42698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6">
        <f t="shared" si="1"/>
        <v>42699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5">
        <f t="shared" si="1"/>
        <v>42700</v>
      </c>
      <c r="C32" s="6"/>
      <c r="D32" s="6"/>
      <c r="E32" s="7"/>
      <c r="F32" s="6"/>
      <c r="G32" s="80"/>
      <c r="H32" s="78">
        <f t="shared" si="0"/>
        <v>0</v>
      </c>
    </row>
    <row r="33" spans="2:8" s="34" customFormat="1" x14ac:dyDescent="0.25">
      <c r="B33" s="35">
        <f t="shared" si="1"/>
        <v>42701</v>
      </c>
      <c r="C33" s="6"/>
      <c r="D33" s="6"/>
      <c r="E33" s="7"/>
      <c r="F33" s="6"/>
      <c r="G33" s="80"/>
      <c r="H33" s="78">
        <f t="shared" si="0"/>
        <v>0</v>
      </c>
    </row>
    <row r="34" spans="2:8" s="34" customFormat="1" x14ac:dyDescent="0.25">
      <c r="B34" s="36">
        <f t="shared" si="1"/>
        <v>42702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42703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ht="13.8" thickBot="1" x14ac:dyDescent="0.3">
      <c r="B36" s="36">
        <f t="shared" si="1"/>
        <v>42704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x14ac:dyDescent="0.25">
      <c r="B37" s="38"/>
      <c r="C37" s="39"/>
      <c r="D37" s="40"/>
      <c r="E37" s="41">
        <f>SUM(H7:H36)</f>
        <v>0</v>
      </c>
      <c r="F37" s="42" t="s">
        <v>46</v>
      </c>
      <c r="G37" s="43"/>
    </row>
    <row r="38" spans="2:8" s="34" customFormat="1" x14ac:dyDescent="0.25">
      <c r="B38" s="44"/>
      <c r="C38" s="45" t="s">
        <v>57</v>
      </c>
      <c r="D38" s="46"/>
      <c r="E38" s="47">
        <f>E2*20</f>
        <v>0</v>
      </c>
      <c r="F38" s="48" t="s">
        <v>47</v>
      </c>
      <c r="G38" s="49"/>
    </row>
    <row r="39" spans="2:8" s="34" customFormat="1" x14ac:dyDescent="0.25">
      <c r="B39" s="44"/>
      <c r="C39" s="65"/>
      <c r="D39" s="50"/>
      <c r="E39" s="47">
        <f>IF(E37&gt;(20*E2),(E37-(20*E2)),0)</f>
        <v>0</v>
      </c>
      <c r="F39" s="48" t="s">
        <v>56</v>
      </c>
      <c r="G39" s="51"/>
    </row>
    <row r="40" spans="2:8" s="34" customFormat="1" x14ac:dyDescent="0.25">
      <c r="B40" s="44"/>
      <c r="C40" s="65"/>
      <c r="D40" s="46"/>
      <c r="E40" s="12"/>
      <c r="F40" s="48" t="s">
        <v>51</v>
      </c>
      <c r="G40" s="51"/>
    </row>
    <row r="41" spans="2:8" s="34" customFormat="1" x14ac:dyDescent="0.25">
      <c r="B41" s="44"/>
      <c r="C41" s="65"/>
      <c r="D41" s="46"/>
      <c r="E41" s="52" t="str">
        <f>IF(E37&gt;(20*E2),(E37*E40), "nvt")</f>
        <v>nvt</v>
      </c>
      <c r="F41" s="53" t="s">
        <v>53</v>
      </c>
      <c r="G41" s="51"/>
    </row>
    <row r="42" spans="2:8" s="34" customFormat="1" ht="13.8" thickBot="1" x14ac:dyDescent="0.3">
      <c r="B42" s="44"/>
      <c r="C42" s="65"/>
      <c r="D42" s="46"/>
      <c r="E42" s="54">
        <f>IF(E37&gt;(20*E2),(E38*E40), (E37*E40))</f>
        <v>0</v>
      </c>
      <c r="F42" s="55" t="s">
        <v>52</v>
      </c>
      <c r="G42" s="56"/>
    </row>
    <row r="43" spans="2:8" s="34" customFormat="1" x14ac:dyDescent="0.25">
      <c r="B43" s="44"/>
      <c r="C43" s="65"/>
      <c r="D43" s="46"/>
      <c r="E43" s="57">
        <f>(FLOOR(SUM(G7:G36),1))</f>
        <v>0</v>
      </c>
      <c r="F43" s="58" t="s">
        <v>49</v>
      </c>
      <c r="G43" s="59"/>
    </row>
    <row r="44" spans="2:8" s="34" customFormat="1" x14ac:dyDescent="0.25">
      <c r="B44" s="44"/>
      <c r="C44" s="65"/>
      <c r="D44" s="46"/>
      <c r="E44" s="13"/>
      <c r="F44" s="48" t="s">
        <v>50</v>
      </c>
      <c r="G44" s="51"/>
    </row>
    <row r="45" spans="2:8" s="34" customFormat="1" ht="14.4" customHeight="1" thickBot="1" x14ac:dyDescent="0.3">
      <c r="B45" s="60"/>
      <c r="C45" s="66"/>
      <c r="D45" s="61"/>
      <c r="E45" s="62">
        <f>E43*E44</f>
        <v>0</v>
      </c>
      <c r="F45" s="55" t="s">
        <v>54</v>
      </c>
      <c r="G45" s="56"/>
    </row>
    <row r="47" spans="2:8" x14ac:dyDescent="0.25">
      <c r="B47" s="26" t="s">
        <v>0</v>
      </c>
      <c r="E47" s="26" t="s">
        <v>12</v>
      </c>
      <c r="G47" s="27"/>
    </row>
  </sheetData>
  <sheetProtection algorithmName="SHA-512" hashValue="ypPk7koNQJzGqOg28vaJFoSLk0/DD2rTOYc8z7IubZqQErPXivirZGUW0dmLZjLUxEndelQ6fb0n/hwvDxiVfg==" saltValue="fRxH59q87OtgZuYjiBHd+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42705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6">
        <f>B7+1</f>
        <v>42706</v>
      </c>
      <c r="C8" s="4"/>
      <c r="D8" s="4"/>
      <c r="E8" s="5"/>
      <c r="F8" s="4"/>
      <c r="G8" s="81"/>
      <c r="H8" s="78">
        <f t="shared" ref="H8:H37" si="0">ROUND(E8,2)</f>
        <v>0</v>
      </c>
    </row>
    <row r="9" spans="1:8" s="34" customFormat="1" x14ac:dyDescent="0.25">
      <c r="B9" s="35">
        <f t="shared" ref="B9:B37" si="1">B8+1</f>
        <v>42707</v>
      </c>
      <c r="C9" s="6"/>
      <c r="D9" s="6"/>
      <c r="E9" s="7"/>
      <c r="F9" s="6"/>
      <c r="G9" s="80"/>
      <c r="H9" s="78">
        <f t="shared" si="0"/>
        <v>0</v>
      </c>
    </row>
    <row r="10" spans="1:8" s="34" customFormat="1" x14ac:dyDescent="0.25">
      <c r="B10" s="35">
        <f t="shared" si="1"/>
        <v>42708</v>
      </c>
      <c r="C10" s="6"/>
      <c r="D10" s="6"/>
      <c r="E10" s="7"/>
      <c r="F10" s="6"/>
      <c r="G10" s="80"/>
      <c r="H10" s="78">
        <f t="shared" si="0"/>
        <v>0</v>
      </c>
    </row>
    <row r="11" spans="1:8" s="34" customFormat="1" x14ac:dyDescent="0.25">
      <c r="B11" s="36">
        <f t="shared" si="1"/>
        <v>42709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6">
        <f t="shared" si="1"/>
        <v>42710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42711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42712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42713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5">
        <f t="shared" si="1"/>
        <v>42714</v>
      </c>
      <c r="C16" s="6"/>
      <c r="D16" s="6"/>
      <c r="E16" s="7"/>
      <c r="F16" s="6"/>
      <c r="G16" s="80"/>
      <c r="H16" s="78">
        <f t="shared" si="0"/>
        <v>0</v>
      </c>
    </row>
    <row r="17" spans="2:8" s="34" customFormat="1" x14ac:dyDescent="0.25">
      <c r="B17" s="35">
        <f t="shared" si="1"/>
        <v>42715</v>
      </c>
      <c r="C17" s="6"/>
      <c r="D17" s="6"/>
      <c r="E17" s="7"/>
      <c r="F17" s="6"/>
      <c r="G17" s="80"/>
      <c r="H17" s="78">
        <f t="shared" si="0"/>
        <v>0</v>
      </c>
    </row>
    <row r="18" spans="2:8" s="34" customFormat="1" x14ac:dyDescent="0.25">
      <c r="B18" s="36">
        <f t="shared" si="1"/>
        <v>42716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42717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42718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42719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6">
        <f t="shared" si="1"/>
        <v>42720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5">
        <f t="shared" si="1"/>
        <v>42721</v>
      </c>
      <c r="C23" s="6"/>
      <c r="D23" s="6"/>
      <c r="E23" s="7"/>
      <c r="F23" s="6"/>
      <c r="G23" s="80"/>
      <c r="H23" s="78">
        <f t="shared" si="0"/>
        <v>0</v>
      </c>
    </row>
    <row r="24" spans="2:8" s="34" customFormat="1" x14ac:dyDescent="0.25">
      <c r="B24" s="35">
        <f t="shared" si="1"/>
        <v>42722</v>
      </c>
      <c r="C24" s="6"/>
      <c r="D24" s="6"/>
      <c r="E24" s="7"/>
      <c r="F24" s="6"/>
      <c r="G24" s="80"/>
      <c r="H24" s="78">
        <f t="shared" si="0"/>
        <v>0</v>
      </c>
    </row>
    <row r="25" spans="2:8" s="34" customFormat="1" x14ac:dyDescent="0.25">
      <c r="B25" s="36">
        <f t="shared" si="1"/>
        <v>42723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42724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6">
        <f t="shared" si="1"/>
        <v>42725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42726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42727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5">
        <f t="shared" si="1"/>
        <v>42728</v>
      </c>
      <c r="C30" s="6"/>
      <c r="D30" s="6"/>
      <c r="E30" s="7"/>
      <c r="F30" s="6"/>
      <c r="G30" s="80"/>
      <c r="H30" s="78">
        <f t="shared" si="0"/>
        <v>0</v>
      </c>
    </row>
    <row r="31" spans="2:8" s="34" customFormat="1" x14ac:dyDescent="0.25">
      <c r="B31" s="35">
        <f t="shared" si="1"/>
        <v>42729</v>
      </c>
      <c r="C31" s="6" t="s">
        <v>19</v>
      </c>
      <c r="D31" s="6"/>
      <c r="E31" s="7"/>
      <c r="F31" s="6"/>
      <c r="G31" s="80"/>
      <c r="H31" s="78">
        <f t="shared" si="0"/>
        <v>0</v>
      </c>
    </row>
    <row r="32" spans="2:8" s="34" customFormat="1" x14ac:dyDescent="0.25">
      <c r="B32" s="36">
        <f t="shared" si="1"/>
        <v>42730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42731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42732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42733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x14ac:dyDescent="0.25">
      <c r="B36" s="36">
        <f t="shared" si="1"/>
        <v>42734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ht="13.8" thickBot="1" x14ac:dyDescent="0.3">
      <c r="B37" s="37">
        <f t="shared" si="1"/>
        <v>42735</v>
      </c>
      <c r="C37" s="8"/>
      <c r="D37" s="10"/>
      <c r="E37" s="9"/>
      <c r="F37" s="8"/>
      <c r="G37" s="82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E2*22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IF(E38&gt;(22*E2),(E38-(22*E2)),0)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IF(E38&gt;(22*E2),(E38*E41),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IF(E38&gt;(22*E2),(E39*E41),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vgQr5XKyEERRppgSS8b3XzFgcR/nmuhsEP128GuAa7QsnHAWakTtrdkkKxVfqe/L4wAuR/nxOHf2hn8sFPnYAQ==" saltValue="mh69rd1YEhl6gNhFM15D0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E2" sqref="E2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7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4" t="s">
        <v>42</v>
      </c>
      <c r="B1" s="14" t="s">
        <v>36</v>
      </c>
      <c r="C1" s="14" t="s">
        <v>37</v>
      </c>
      <c r="D1" s="14" t="s">
        <v>38</v>
      </c>
      <c r="E1" s="15" t="s">
        <v>41</v>
      </c>
      <c r="F1" s="14" t="s">
        <v>39</v>
      </c>
      <c r="G1" s="14" t="s">
        <v>40</v>
      </c>
    </row>
    <row r="2" spans="1:7" x14ac:dyDescent="0.25">
      <c r="A2" s="71"/>
      <c r="B2" s="71"/>
      <c r="C2" s="71"/>
      <c r="D2" s="72"/>
      <c r="E2" s="73"/>
      <c r="F2" s="16" t="e">
        <f>D2*1/E2</f>
        <v>#DIV/0!</v>
      </c>
      <c r="G2" s="16" t="e">
        <f>F2*0.012</f>
        <v>#DIV/0!</v>
      </c>
    </row>
    <row r="3" spans="1:7" x14ac:dyDescent="0.25">
      <c r="A3" s="71"/>
      <c r="B3" s="71"/>
      <c r="C3" s="71"/>
      <c r="D3" s="72"/>
      <c r="E3" s="73"/>
      <c r="F3" s="16" t="e">
        <f t="shared" ref="F3:F19" si="0">D3*1/E3</f>
        <v>#DIV/0!</v>
      </c>
      <c r="G3" s="16" t="e">
        <f t="shared" ref="G3:G20" si="1">F3*0.012</f>
        <v>#DIV/0!</v>
      </c>
    </row>
    <row r="4" spans="1:7" x14ac:dyDescent="0.25">
      <c r="A4" s="71"/>
      <c r="B4" s="71"/>
      <c r="C4" s="71"/>
      <c r="D4" s="72"/>
      <c r="E4" s="73"/>
      <c r="F4" s="16" t="e">
        <f t="shared" si="0"/>
        <v>#DIV/0!</v>
      </c>
      <c r="G4" s="16" t="e">
        <f t="shared" si="1"/>
        <v>#DIV/0!</v>
      </c>
    </row>
    <row r="5" spans="1:7" x14ac:dyDescent="0.25">
      <c r="A5" s="71"/>
      <c r="B5" s="71"/>
      <c r="C5" s="71"/>
      <c r="D5" s="72"/>
      <c r="E5" s="73"/>
      <c r="F5" s="16" t="e">
        <f t="shared" si="0"/>
        <v>#DIV/0!</v>
      </c>
      <c r="G5" s="16" t="e">
        <f t="shared" si="1"/>
        <v>#DIV/0!</v>
      </c>
    </row>
    <row r="6" spans="1:7" x14ac:dyDescent="0.25">
      <c r="A6" s="71"/>
      <c r="B6" s="71"/>
      <c r="C6" s="71"/>
      <c r="D6" s="72"/>
      <c r="E6" s="73"/>
      <c r="F6" s="16" t="e">
        <f t="shared" si="0"/>
        <v>#DIV/0!</v>
      </c>
      <c r="G6" s="16" t="e">
        <f t="shared" si="1"/>
        <v>#DIV/0!</v>
      </c>
    </row>
    <row r="7" spans="1:7" x14ac:dyDescent="0.25">
      <c r="A7" s="71"/>
      <c r="B7" s="71"/>
      <c r="C7" s="71"/>
      <c r="D7" s="72"/>
      <c r="E7" s="73"/>
      <c r="F7" s="16" t="e">
        <f t="shared" si="0"/>
        <v>#DIV/0!</v>
      </c>
      <c r="G7" s="16" t="e">
        <f t="shared" si="1"/>
        <v>#DIV/0!</v>
      </c>
    </row>
    <row r="8" spans="1:7" x14ac:dyDescent="0.25">
      <c r="A8" s="71"/>
      <c r="B8" s="71"/>
      <c r="C8" s="71"/>
      <c r="D8" s="72"/>
      <c r="E8" s="73"/>
      <c r="F8" s="16" t="e">
        <f t="shared" si="0"/>
        <v>#DIV/0!</v>
      </c>
      <c r="G8" s="16" t="e">
        <f t="shared" si="1"/>
        <v>#DIV/0!</v>
      </c>
    </row>
    <row r="9" spans="1:7" x14ac:dyDescent="0.25">
      <c r="A9" s="71"/>
      <c r="B9" s="71"/>
      <c r="C9" s="71"/>
      <c r="D9" s="72"/>
      <c r="E9" s="73"/>
      <c r="F9" s="16" t="e">
        <f t="shared" si="0"/>
        <v>#DIV/0!</v>
      </c>
      <c r="G9" s="16" t="e">
        <f t="shared" si="1"/>
        <v>#DIV/0!</v>
      </c>
    </row>
    <row r="10" spans="1:7" x14ac:dyDescent="0.25">
      <c r="A10" s="71"/>
      <c r="B10" s="71"/>
      <c r="C10" s="71"/>
      <c r="D10" s="72"/>
      <c r="E10" s="73"/>
      <c r="F10" s="16" t="e">
        <f t="shared" si="0"/>
        <v>#DIV/0!</v>
      </c>
      <c r="G10" s="16" t="e">
        <f t="shared" si="1"/>
        <v>#DIV/0!</v>
      </c>
    </row>
    <row r="11" spans="1:7" x14ac:dyDescent="0.25">
      <c r="A11" s="71"/>
      <c r="B11" s="71"/>
      <c r="C11" s="71"/>
      <c r="D11" s="72"/>
      <c r="E11" s="73"/>
      <c r="F11" s="16" t="e">
        <f t="shared" si="0"/>
        <v>#DIV/0!</v>
      </c>
      <c r="G11" s="16" t="e">
        <f t="shared" si="1"/>
        <v>#DIV/0!</v>
      </c>
    </row>
    <row r="12" spans="1:7" x14ac:dyDescent="0.25">
      <c r="A12" s="71"/>
      <c r="B12" s="71"/>
      <c r="C12" s="71"/>
      <c r="D12" s="72"/>
      <c r="E12" s="73"/>
      <c r="F12" s="16" t="e">
        <f t="shared" si="0"/>
        <v>#DIV/0!</v>
      </c>
      <c r="G12" s="16" t="e">
        <f t="shared" si="1"/>
        <v>#DIV/0!</v>
      </c>
    </row>
    <row r="13" spans="1:7" x14ac:dyDescent="0.25">
      <c r="A13" s="71"/>
      <c r="B13" s="71"/>
      <c r="C13" s="71"/>
      <c r="D13" s="72"/>
      <c r="E13" s="73"/>
      <c r="F13" s="16" t="e">
        <f t="shared" si="0"/>
        <v>#DIV/0!</v>
      </c>
      <c r="G13" s="16" t="e">
        <f t="shared" si="1"/>
        <v>#DIV/0!</v>
      </c>
    </row>
    <row r="14" spans="1:7" x14ac:dyDescent="0.25">
      <c r="A14" s="71"/>
      <c r="B14" s="71"/>
      <c r="C14" s="71"/>
      <c r="D14" s="72"/>
      <c r="E14" s="73"/>
      <c r="F14" s="16" t="e">
        <f t="shared" si="0"/>
        <v>#DIV/0!</v>
      </c>
      <c r="G14" s="16" t="e">
        <f t="shared" si="1"/>
        <v>#DIV/0!</v>
      </c>
    </row>
    <row r="15" spans="1:7" x14ac:dyDescent="0.25">
      <c r="A15" s="71"/>
      <c r="B15" s="71"/>
      <c r="C15" s="71"/>
      <c r="D15" s="72"/>
      <c r="E15" s="73"/>
      <c r="F15" s="16" t="e">
        <f t="shared" si="0"/>
        <v>#DIV/0!</v>
      </c>
      <c r="G15" s="16" t="e">
        <f t="shared" si="1"/>
        <v>#DIV/0!</v>
      </c>
    </row>
    <row r="16" spans="1:7" x14ac:dyDescent="0.25">
      <c r="A16" s="71"/>
      <c r="B16" s="71"/>
      <c r="C16" s="71"/>
      <c r="D16" s="72"/>
      <c r="E16" s="73"/>
      <c r="F16" s="16" t="e">
        <f t="shared" si="0"/>
        <v>#DIV/0!</v>
      </c>
      <c r="G16" s="16" t="e">
        <f t="shared" si="1"/>
        <v>#DIV/0!</v>
      </c>
    </row>
    <row r="17" spans="1:7" x14ac:dyDescent="0.25">
      <c r="A17" s="71"/>
      <c r="B17" s="71"/>
      <c r="C17" s="71"/>
      <c r="D17" s="72"/>
      <c r="E17" s="73"/>
      <c r="F17" s="16" t="e">
        <f t="shared" si="0"/>
        <v>#DIV/0!</v>
      </c>
      <c r="G17" s="16" t="e">
        <f t="shared" si="1"/>
        <v>#DIV/0!</v>
      </c>
    </row>
    <row r="18" spans="1:7" x14ac:dyDescent="0.25">
      <c r="A18" s="71"/>
      <c r="B18" s="71"/>
      <c r="C18" s="71"/>
      <c r="D18" s="72"/>
      <c r="E18" s="73"/>
      <c r="F18" s="16" t="e">
        <f t="shared" si="0"/>
        <v>#DIV/0!</v>
      </c>
      <c r="G18" s="16" t="e">
        <f t="shared" si="1"/>
        <v>#DIV/0!</v>
      </c>
    </row>
    <row r="19" spans="1:7" x14ac:dyDescent="0.25">
      <c r="A19" s="71"/>
      <c r="B19" s="71"/>
      <c r="C19" s="71"/>
      <c r="D19" s="72"/>
      <c r="E19" s="73"/>
      <c r="F19" s="16" t="e">
        <f t="shared" si="0"/>
        <v>#DIV/0!</v>
      </c>
      <c r="G19" s="16" t="e">
        <f t="shared" si="1"/>
        <v>#DIV/0!</v>
      </c>
    </row>
    <row r="20" spans="1:7" x14ac:dyDescent="0.25">
      <c r="A20" s="71"/>
      <c r="B20" s="74"/>
      <c r="C20" s="71"/>
      <c r="D20" s="72"/>
      <c r="E20" s="73"/>
      <c r="F20" s="16" t="e">
        <f t="shared" ref="F20" si="2">D20*1/E20</f>
        <v>#DIV/0!</v>
      </c>
      <c r="G20" s="16" t="e">
        <f t="shared" si="1"/>
        <v>#DIV/0!</v>
      </c>
    </row>
  </sheetData>
  <sheetProtection algorithmName="SHA-512" hashValue="GYrs4yd4to/tp+QbtafH2rwZJjCriAaEyXvjuRlQujUViZWjLGOIQTP70bCwIuUxW8Ijg70zyE0qRX10pR9Rjg==" saltValue="08heATkkxCtMveOrMCEx9w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2" workbookViewId="0">
      <selection activeCell="J41" sqref="J41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8" t="s">
        <v>5</v>
      </c>
    </row>
    <row r="2" spans="1:2" x14ac:dyDescent="0.25">
      <c r="A2" s="18"/>
    </row>
    <row r="3" spans="1:2" x14ac:dyDescent="0.25">
      <c r="A3" s="2" t="s">
        <v>21</v>
      </c>
    </row>
    <row r="4" spans="1:2" x14ac:dyDescent="0.25">
      <c r="A4" s="2" t="s">
        <v>32</v>
      </c>
    </row>
    <row r="6" spans="1:2" x14ac:dyDescent="0.25">
      <c r="A6" s="2" t="s">
        <v>6</v>
      </c>
      <c r="B6" s="2" t="s">
        <v>30</v>
      </c>
    </row>
    <row r="8" spans="1:2" x14ac:dyDescent="0.25">
      <c r="A8" s="2" t="s">
        <v>7</v>
      </c>
      <c r="B8" s="2" t="s">
        <v>20</v>
      </c>
    </row>
    <row r="10" spans="1:2" x14ac:dyDescent="0.25">
      <c r="B10" s="2" t="s">
        <v>23</v>
      </c>
    </row>
    <row r="11" spans="1:2" x14ac:dyDescent="0.25">
      <c r="B11" s="2" t="s">
        <v>58</v>
      </c>
    </row>
    <row r="12" spans="1:2" x14ac:dyDescent="0.25">
      <c r="B12" s="2" t="s">
        <v>59</v>
      </c>
    </row>
    <row r="13" spans="1:2" x14ac:dyDescent="0.25">
      <c r="B13" s="2" t="s">
        <v>60</v>
      </c>
    </row>
    <row r="14" spans="1:2" x14ac:dyDescent="0.25">
      <c r="B14" s="2" t="s">
        <v>22</v>
      </c>
    </row>
    <row r="15" spans="1:2" x14ac:dyDescent="0.25">
      <c r="B15" s="2" t="s">
        <v>61</v>
      </c>
    </row>
    <row r="17" spans="1:2" x14ac:dyDescent="0.25">
      <c r="A17" s="2" t="s">
        <v>8</v>
      </c>
      <c r="B17" s="2" t="s">
        <v>68</v>
      </c>
    </row>
    <row r="18" spans="1:2" x14ac:dyDescent="0.25">
      <c r="B18" s="2" t="s">
        <v>31</v>
      </c>
    </row>
    <row r="20" spans="1:2" x14ac:dyDescent="0.25">
      <c r="A20" s="2" t="s">
        <v>9</v>
      </c>
      <c r="B20" s="2" t="s">
        <v>25</v>
      </c>
    </row>
    <row r="21" spans="1:2" x14ac:dyDescent="0.25">
      <c r="B21" s="2" t="s">
        <v>35</v>
      </c>
    </row>
    <row r="23" spans="1:2" x14ac:dyDescent="0.25">
      <c r="B23" s="2" t="s">
        <v>69</v>
      </c>
    </row>
    <row r="25" spans="1:2" x14ac:dyDescent="0.25">
      <c r="B25" s="3" t="s">
        <v>72</v>
      </c>
    </row>
    <row r="26" spans="1:2" x14ac:dyDescent="0.25">
      <c r="B26" s="3"/>
    </row>
    <row r="27" spans="1:2" x14ac:dyDescent="0.25">
      <c r="B27" s="2" t="s">
        <v>73</v>
      </c>
    </row>
    <row r="28" spans="1:2" x14ac:dyDescent="0.25">
      <c r="B28" s="2" t="s">
        <v>74</v>
      </c>
    </row>
    <row r="30" spans="1:2" x14ac:dyDescent="0.25">
      <c r="B30" s="2" t="s">
        <v>75</v>
      </c>
    </row>
    <row r="32" spans="1:2" x14ac:dyDescent="0.25">
      <c r="B32" s="2" t="s">
        <v>33</v>
      </c>
    </row>
    <row r="34" spans="1:6" x14ac:dyDescent="0.25">
      <c r="A34" s="2" t="s">
        <v>10</v>
      </c>
      <c r="B34" s="2" t="s">
        <v>70</v>
      </c>
    </row>
    <row r="35" spans="1:6" x14ac:dyDescent="0.25">
      <c r="B35" s="2" t="s">
        <v>26</v>
      </c>
    </row>
    <row r="37" spans="1:6" x14ac:dyDescent="0.25">
      <c r="B37" s="19" t="s">
        <v>48</v>
      </c>
      <c r="C37" s="20"/>
      <c r="D37" s="20">
        <v>0.3412</v>
      </c>
      <c r="E37" s="20" t="s">
        <v>24</v>
      </c>
      <c r="F37" s="21"/>
    </row>
    <row r="38" spans="1:6" x14ac:dyDescent="0.25">
      <c r="B38" s="19" t="s">
        <v>77</v>
      </c>
      <c r="C38" s="20"/>
      <c r="D38" s="20">
        <v>0.33629999999999999</v>
      </c>
      <c r="E38" s="20" t="s">
        <v>24</v>
      </c>
      <c r="F38" s="21"/>
    </row>
    <row r="40" spans="1:6" x14ac:dyDescent="0.25">
      <c r="B40" s="2" t="s">
        <v>76</v>
      </c>
    </row>
    <row r="42" spans="1:6" x14ac:dyDescent="0.25">
      <c r="A42" s="2" t="s">
        <v>66</v>
      </c>
      <c r="B42" s="2" t="s">
        <v>71</v>
      </c>
    </row>
    <row r="44" spans="1:6" x14ac:dyDescent="0.25">
      <c r="A44" s="2" t="s">
        <v>27</v>
      </c>
      <c r="B44" s="2" t="s">
        <v>67</v>
      </c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42401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6">
        <f>B7+1</f>
        <v>42402</v>
      </c>
      <c r="C8" s="4"/>
      <c r="D8" s="4"/>
      <c r="E8" s="5"/>
      <c r="F8" s="4"/>
      <c r="G8" s="81"/>
      <c r="H8" s="78">
        <f t="shared" ref="H8:H35" si="0">ROUND(E8,2)</f>
        <v>0</v>
      </c>
    </row>
    <row r="9" spans="1:8" s="34" customFormat="1" x14ac:dyDescent="0.25">
      <c r="B9" s="36">
        <f t="shared" ref="B9:B34" si="1">B8+1</f>
        <v>42403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6">
        <f t="shared" si="1"/>
        <v>42404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6">
        <f t="shared" si="1"/>
        <v>42405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5">
        <f t="shared" si="1"/>
        <v>42406</v>
      </c>
      <c r="C12" s="6"/>
      <c r="D12" s="6"/>
      <c r="E12" s="7"/>
      <c r="F12" s="6"/>
      <c r="G12" s="80"/>
      <c r="H12" s="78">
        <f t="shared" si="0"/>
        <v>0</v>
      </c>
    </row>
    <row r="13" spans="1:8" s="34" customFormat="1" x14ac:dyDescent="0.25">
      <c r="B13" s="35">
        <f t="shared" si="1"/>
        <v>42407</v>
      </c>
      <c r="C13" s="6"/>
      <c r="D13" s="6"/>
      <c r="E13" s="7"/>
      <c r="F13" s="6"/>
      <c r="G13" s="80"/>
      <c r="H13" s="78">
        <f t="shared" si="0"/>
        <v>0</v>
      </c>
    </row>
    <row r="14" spans="1:8" s="34" customFormat="1" x14ac:dyDescent="0.25">
      <c r="B14" s="36">
        <f t="shared" si="1"/>
        <v>42408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42409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6">
        <f t="shared" si="1"/>
        <v>42410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6">
        <f t="shared" si="1"/>
        <v>42411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42412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5">
        <f t="shared" si="1"/>
        <v>42413</v>
      </c>
      <c r="C19" s="6"/>
      <c r="D19" s="6"/>
      <c r="E19" s="7"/>
      <c r="F19" s="6"/>
      <c r="G19" s="80"/>
      <c r="H19" s="78">
        <f t="shared" si="0"/>
        <v>0</v>
      </c>
    </row>
    <row r="20" spans="2:8" s="34" customFormat="1" x14ac:dyDescent="0.25">
      <c r="B20" s="35">
        <f t="shared" si="1"/>
        <v>42414</v>
      </c>
      <c r="C20" s="6"/>
      <c r="D20" s="6"/>
      <c r="E20" s="7"/>
      <c r="F20" s="6"/>
      <c r="G20" s="80"/>
      <c r="H20" s="78">
        <f t="shared" si="0"/>
        <v>0</v>
      </c>
    </row>
    <row r="21" spans="2:8" s="34" customFormat="1" x14ac:dyDescent="0.25">
      <c r="B21" s="36">
        <f t="shared" si="1"/>
        <v>42415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6">
        <f t="shared" si="1"/>
        <v>42416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6">
        <f t="shared" si="1"/>
        <v>42417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6">
        <f t="shared" si="1"/>
        <v>42418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42419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5">
        <f t="shared" si="1"/>
        <v>42420</v>
      </c>
      <c r="C26" s="6"/>
      <c r="D26" s="6"/>
      <c r="E26" s="7"/>
      <c r="F26" s="6"/>
      <c r="G26" s="80"/>
      <c r="H26" s="78">
        <f t="shared" si="0"/>
        <v>0</v>
      </c>
    </row>
    <row r="27" spans="2:8" s="34" customFormat="1" x14ac:dyDescent="0.25">
      <c r="B27" s="35">
        <f>B26+1</f>
        <v>42421</v>
      </c>
      <c r="C27" s="6"/>
      <c r="D27" s="6"/>
      <c r="E27" s="7"/>
      <c r="F27" s="6"/>
      <c r="G27" s="80"/>
      <c r="H27" s="78">
        <f t="shared" si="0"/>
        <v>0</v>
      </c>
    </row>
    <row r="28" spans="2:8" s="34" customFormat="1" x14ac:dyDescent="0.25">
      <c r="B28" s="36">
        <f t="shared" si="1"/>
        <v>42422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42423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6">
        <f t="shared" si="1"/>
        <v>42424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6">
        <f t="shared" si="1"/>
        <v>42425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42426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5">
        <f t="shared" si="1"/>
        <v>42427</v>
      </c>
      <c r="C33" s="6"/>
      <c r="D33" s="6"/>
      <c r="E33" s="7"/>
      <c r="F33" s="6"/>
      <c r="G33" s="80"/>
      <c r="H33" s="78">
        <f t="shared" si="0"/>
        <v>0</v>
      </c>
    </row>
    <row r="34" spans="2:8" s="34" customFormat="1" x14ac:dyDescent="0.25">
      <c r="B34" s="35">
        <f t="shared" si="1"/>
        <v>42428</v>
      </c>
      <c r="C34" s="6"/>
      <c r="D34" s="6"/>
      <c r="E34" s="7"/>
      <c r="F34" s="6"/>
      <c r="G34" s="80"/>
      <c r="H34" s="78">
        <f t="shared" si="0"/>
        <v>0</v>
      </c>
    </row>
    <row r="35" spans="2:8" s="34" customFormat="1" ht="13.8" thickBot="1" x14ac:dyDescent="0.3">
      <c r="B35" s="38">
        <v>42429</v>
      </c>
      <c r="C35" s="75"/>
      <c r="D35" s="67"/>
      <c r="E35" s="77"/>
      <c r="F35" s="76"/>
      <c r="G35" s="83"/>
      <c r="H35" s="78">
        <f t="shared" si="0"/>
        <v>0</v>
      </c>
    </row>
    <row r="36" spans="2:8" s="34" customFormat="1" x14ac:dyDescent="0.25">
      <c r="B36" s="38"/>
      <c r="C36" s="39"/>
      <c r="D36" s="40"/>
      <c r="E36" s="41">
        <f>SUM(H7:H35)</f>
        <v>0</v>
      </c>
      <c r="F36" s="42" t="s">
        <v>46</v>
      </c>
      <c r="G36" s="79"/>
    </row>
    <row r="37" spans="2:8" s="34" customFormat="1" x14ac:dyDescent="0.25">
      <c r="B37" s="44"/>
      <c r="C37" s="45" t="s">
        <v>57</v>
      </c>
      <c r="D37" s="46"/>
      <c r="E37" s="47">
        <f>E2*21</f>
        <v>0</v>
      </c>
      <c r="F37" s="48" t="s">
        <v>47</v>
      </c>
      <c r="G37" s="49"/>
    </row>
    <row r="38" spans="2:8" s="34" customFormat="1" x14ac:dyDescent="0.25">
      <c r="B38" s="44"/>
      <c r="C38" s="65"/>
      <c r="D38" s="50"/>
      <c r="E38" s="47">
        <f>IF(E36&gt;(21*E2),(E36-(21*E2)),0)</f>
        <v>0</v>
      </c>
      <c r="F38" s="48" t="s">
        <v>56</v>
      </c>
      <c r="G38" s="51"/>
    </row>
    <row r="39" spans="2:8" s="34" customFormat="1" x14ac:dyDescent="0.25">
      <c r="B39" s="44"/>
      <c r="C39" s="65"/>
      <c r="D39" s="46"/>
      <c r="E39" s="12"/>
      <c r="F39" s="48" t="s">
        <v>51</v>
      </c>
      <c r="G39" s="51"/>
    </row>
    <row r="40" spans="2:8" s="34" customFormat="1" x14ac:dyDescent="0.25">
      <c r="B40" s="44"/>
      <c r="C40" s="65"/>
      <c r="D40" s="46"/>
      <c r="E40" s="52" t="str">
        <f>IF(E36&gt;(21*E2),(E36*E39), "nvt")</f>
        <v>nvt</v>
      </c>
      <c r="F40" s="53" t="s">
        <v>53</v>
      </c>
      <c r="G40" s="51"/>
    </row>
    <row r="41" spans="2:8" s="34" customFormat="1" ht="13.8" thickBot="1" x14ac:dyDescent="0.3">
      <c r="B41" s="44"/>
      <c r="C41" s="65"/>
      <c r="D41" s="46"/>
      <c r="E41" s="54">
        <f>IF(E36&gt;(21*E2),(E37*E39), (E36*E39))</f>
        <v>0</v>
      </c>
      <c r="F41" s="55" t="s">
        <v>52</v>
      </c>
      <c r="G41" s="56"/>
    </row>
    <row r="42" spans="2:8" s="34" customFormat="1" x14ac:dyDescent="0.25">
      <c r="B42" s="44"/>
      <c r="C42" s="65"/>
      <c r="D42" s="46"/>
      <c r="E42" s="57">
        <f>(FLOOR(SUM(G7:G35),1))</f>
        <v>0</v>
      </c>
      <c r="F42" s="58" t="s">
        <v>49</v>
      </c>
      <c r="G42" s="59"/>
    </row>
    <row r="43" spans="2:8" s="34" customFormat="1" x14ac:dyDescent="0.25">
      <c r="B43" s="44"/>
      <c r="C43" s="65"/>
      <c r="D43" s="46"/>
      <c r="E43" s="13"/>
      <c r="F43" s="48" t="s">
        <v>50</v>
      </c>
      <c r="G43" s="51"/>
    </row>
    <row r="44" spans="2:8" s="34" customFormat="1" ht="14.4" customHeight="1" thickBot="1" x14ac:dyDescent="0.3">
      <c r="B44" s="60"/>
      <c r="C44" s="66"/>
      <c r="D44" s="61"/>
      <c r="E44" s="62">
        <f>E42*E43</f>
        <v>0</v>
      </c>
      <c r="F44" s="55" t="s">
        <v>54</v>
      </c>
      <c r="G44" s="56"/>
    </row>
    <row r="46" spans="2:8" x14ac:dyDescent="0.25">
      <c r="B46" s="26" t="s">
        <v>0</v>
      </c>
      <c r="E46" s="26" t="s">
        <v>12</v>
      </c>
      <c r="G46" s="27"/>
    </row>
  </sheetData>
  <sheetProtection algorithmName="SHA-512" hashValue="If15uVuPNloqA+SSbFJyoAxLrGHWPvWNA3uhYltNwQMUy3ocJr7f4RUSOslOQWWdL1+uvTJTEOo6snksjAvIdQ==" saltValue="U6J00IOjcma++RZ5x4YyZ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4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42430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6">
        <f>B7+1</f>
        <v>42431</v>
      </c>
      <c r="C8" s="4"/>
      <c r="D8" s="4"/>
      <c r="E8" s="5"/>
      <c r="F8" s="4"/>
      <c r="G8" s="81"/>
      <c r="H8" s="78">
        <f t="shared" ref="H8:H37" si="0">ROUND(E8,2)</f>
        <v>0</v>
      </c>
    </row>
    <row r="9" spans="1:8" s="34" customFormat="1" x14ac:dyDescent="0.25">
      <c r="B9" s="36">
        <f t="shared" ref="B9:B37" si="1">B8+1</f>
        <v>42432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6">
        <f t="shared" si="1"/>
        <v>42433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5">
        <f t="shared" si="1"/>
        <v>42434</v>
      </c>
      <c r="C11" s="6"/>
      <c r="D11" s="6"/>
      <c r="E11" s="7"/>
      <c r="F11" s="6"/>
      <c r="G11" s="80"/>
      <c r="H11" s="78">
        <f t="shared" si="0"/>
        <v>0</v>
      </c>
    </row>
    <row r="12" spans="1:8" s="34" customFormat="1" x14ac:dyDescent="0.25">
      <c r="B12" s="35">
        <f t="shared" si="1"/>
        <v>42435</v>
      </c>
      <c r="C12" s="6"/>
      <c r="D12" s="6"/>
      <c r="E12" s="7"/>
      <c r="F12" s="6"/>
      <c r="G12" s="80"/>
      <c r="H12" s="78">
        <f t="shared" si="0"/>
        <v>0</v>
      </c>
    </row>
    <row r="13" spans="1:8" s="34" customFormat="1" x14ac:dyDescent="0.25">
      <c r="B13" s="36">
        <f t="shared" si="1"/>
        <v>42436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42437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42438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6">
        <f t="shared" si="1"/>
        <v>42439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6">
        <f t="shared" si="1"/>
        <v>42440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5">
        <f t="shared" si="1"/>
        <v>42441</v>
      </c>
      <c r="C18" s="6"/>
      <c r="D18" s="6"/>
      <c r="E18" s="7"/>
      <c r="F18" s="6"/>
      <c r="G18" s="80"/>
      <c r="H18" s="78">
        <f t="shared" si="0"/>
        <v>0</v>
      </c>
    </row>
    <row r="19" spans="2:8" s="34" customFormat="1" x14ac:dyDescent="0.25">
      <c r="B19" s="35">
        <f t="shared" si="1"/>
        <v>42442</v>
      </c>
      <c r="C19" s="6"/>
      <c r="D19" s="6"/>
      <c r="E19" s="7"/>
      <c r="F19" s="6"/>
      <c r="G19" s="80"/>
      <c r="H19" s="78">
        <f t="shared" si="0"/>
        <v>0</v>
      </c>
    </row>
    <row r="20" spans="2:8" s="34" customFormat="1" x14ac:dyDescent="0.25">
      <c r="B20" s="36">
        <f t="shared" si="1"/>
        <v>42443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42444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6">
        <f t="shared" si="1"/>
        <v>42445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6">
        <f t="shared" si="1"/>
        <v>42446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6">
        <f t="shared" si="1"/>
        <v>42447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5">
        <f t="shared" si="1"/>
        <v>42448</v>
      </c>
      <c r="C25" s="6"/>
      <c r="D25" s="6"/>
      <c r="E25" s="7"/>
      <c r="F25" s="6"/>
      <c r="G25" s="80"/>
      <c r="H25" s="78">
        <f t="shared" si="0"/>
        <v>0</v>
      </c>
    </row>
    <row r="26" spans="2:8" s="34" customFormat="1" x14ac:dyDescent="0.25">
      <c r="B26" s="35">
        <f t="shared" si="1"/>
        <v>42449</v>
      </c>
      <c r="C26" s="6"/>
      <c r="D26" s="6"/>
      <c r="E26" s="7"/>
      <c r="F26" s="6"/>
      <c r="G26" s="80"/>
      <c r="H26" s="78">
        <f t="shared" si="0"/>
        <v>0</v>
      </c>
    </row>
    <row r="27" spans="2:8" s="34" customFormat="1" x14ac:dyDescent="0.25">
      <c r="B27" s="36">
        <f t="shared" si="1"/>
        <v>42450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42451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42452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6">
        <f t="shared" si="1"/>
        <v>42453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6">
        <f t="shared" si="1"/>
        <v>42454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5">
        <f t="shared" si="1"/>
        <v>42455</v>
      </c>
      <c r="C32" s="6"/>
      <c r="D32" s="6"/>
      <c r="E32" s="7"/>
      <c r="F32" s="6"/>
      <c r="G32" s="80"/>
      <c r="H32" s="78">
        <f t="shared" si="0"/>
        <v>0</v>
      </c>
    </row>
    <row r="33" spans="2:8" s="34" customFormat="1" x14ac:dyDescent="0.25">
      <c r="B33" s="35">
        <f t="shared" si="1"/>
        <v>42456</v>
      </c>
      <c r="C33" s="6" t="s">
        <v>62</v>
      </c>
      <c r="D33" s="6"/>
      <c r="E33" s="7"/>
      <c r="F33" s="6"/>
      <c r="G33" s="80"/>
      <c r="H33" s="78">
        <f t="shared" si="0"/>
        <v>0</v>
      </c>
    </row>
    <row r="34" spans="2:8" s="34" customFormat="1" x14ac:dyDescent="0.25">
      <c r="B34" s="35">
        <f t="shared" si="1"/>
        <v>42457</v>
      </c>
      <c r="C34" s="6" t="s">
        <v>13</v>
      </c>
      <c r="D34" s="6"/>
      <c r="E34" s="7"/>
      <c r="F34" s="6"/>
      <c r="G34" s="80"/>
      <c r="H34" s="78">
        <f t="shared" si="0"/>
        <v>0</v>
      </c>
    </row>
    <row r="35" spans="2:8" s="34" customFormat="1" x14ac:dyDescent="0.25">
      <c r="B35" s="36">
        <f t="shared" si="1"/>
        <v>42458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x14ac:dyDescent="0.25">
      <c r="B36" s="36">
        <f t="shared" si="1"/>
        <v>42459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ht="13.8" thickBot="1" x14ac:dyDescent="0.3">
      <c r="B37" s="38">
        <f t="shared" si="1"/>
        <v>42460</v>
      </c>
      <c r="C37" s="67"/>
      <c r="D37" s="68"/>
      <c r="E37" s="69"/>
      <c r="F37" s="67"/>
      <c r="G37" s="84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E2*22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IF(E38&gt;(22*E2),(E38-(22*E2)),0)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IF(E38&gt;(22*E2),(E38*E41),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IF(E38&gt;(22*E2),(E39*E41),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YpbCMEB42Wpna4eW6cIgXcDPQvpZzBe8EqIgzNVK9FqtkJoeIRUJulwkyoCxXLlIm1TYg1dcKUZRoyCyRhnVHA==" saltValue="xTYgZ3xCKnWWShcm+PsSG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42461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5">
        <f>B7+1</f>
        <v>42462</v>
      </c>
      <c r="C8" s="6"/>
      <c r="D8" s="6"/>
      <c r="E8" s="7"/>
      <c r="F8" s="6"/>
      <c r="G8" s="80"/>
      <c r="H8" s="78">
        <f t="shared" ref="H8:H36" si="0">ROUND(E8,2)</f>
        <v>0</v>
      </c>
    </row>
    <row r="9" spans="1:8" s="34" customFormat="1" x14ac:dyDescent="0.25">
      <c r="B9" s="35">
        <f t="shared" ref="B9:B36" si="1">B8+1</f>
        <v>42463</v>
      </c>
      <c r="C9" s="6"/>
      <c r="D9" s="6"/>
      <c r="E9" s="7"/>
      <c r="F9" s="6"/>
      <c r="G9" s="80"/>
      <c r="H9" s="78">
        <f t="shared" si="0"/>
        <v>0</v>
      </c>
    </row>
    <row r="10" spans="1:8" s="34" customFormat="1" x14ac:dyDescent="0.25">
      <c r="B10" s="36">
        <f t="shared" si="1"/>
        <v>42464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6">
        <f t="shared" si="1"/>
        <v>42465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6">
        <f t="shared" si="1"/>
        <v>42466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42467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42468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5">
        <f t="shared" si="1"/>
        <v>42469</v>
      </c>
      <c r="C15" s="6"/>
      <c r="D15" s="6"/>
      <c r="E15" s="7"/>
      <c r="F15" s="6"/>
      <c r="G15" s="80"/>
      <c r="H15" s="78">
        <f t="shared" si="0"/>
        <v>0</v>
      </c>
    </row>
    <row r="16" spans="1:8" s="34" customFormat="1" x14ac:dyDescent="0.25">
      <c r="B16" s="35">
        <f t="shared" si="1"/>
        <v>42470</v>
      </c>
      <c r="C16" s="6"/>
      <c r="D16" s="6"/>
      <c r="E16" s="7"/>
      <c r="F16" s="6"/>
      <c r="G16" s="80"/>
      <c r="H16" s="78">
        <f t="shared" si="0"/>
        <v>0</v>
      </c>
    </row>
    <row r="17" spans="2:8" s="34" customFormat="1" x14ac:dyDescent="0.25">
      <c r="B17" s="36">
        <f t="shared" si="1"/>
        <v>42471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42472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42473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42474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42475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5">
        <f t="shared" si="1"/>
        <v>42476</v>
      </c>
      <c r="C22" s="6"/>
      <c r="D22" s="6"/>
      <c r="E22" s="7"/>
      <c r="F22" s="6"/>
      <c r="G22" s="80"/>
      <c r="H22" s="78">
        <f t="shared" si="0"/>
        <v>0</v>
      </c>
    </row>
    <row r="23" spans="2:8" s="34" customFormat="1" x14ac:dyDescent="0.25">
      <c r="B23" s="35">
        <f t="shared" si="1"/>
        <v>42477</v>
      </c>
      <c r="C23" s="6"/>
      <c r="D23" s="6"/>
      <c r="E23" s="7"/>
      <c r="F23" s="6"/>
      <c r="G23" s="80"/>
      <c r="H23" s="78">
        <f t="shared" si="0"/>
        <v>0</v>
      </c>
    </row>
    <row r="24" spans="2:8" s="34" customFormat="1" x14ac:dyDescent="0.25">
      <c r="B24" s="36">
        <f t="shared" si="1"/>
        <v>42478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42479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42480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6">
        <f t="shared" si="1"/>
        <v>42481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42482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5">
        <f t="shared" si="1"/>
        <v>42483</v>
      </c>
      <c r="C29" s="6"/>
      <c r="D29" s="6"/>
      <c r="E29" s="7"/>
      <c r="F29" s="6"/>
      <c r="G29" s="80"/>
      <c r="H29" s="78">
        <f t="shared" si="0"/>
        <v>0</v>
      </c>
    </row>
    <row r="30" spans="2:8" s="34" customFormat="1" x14ac:dyDescent="0.25">
      <c r="B30" s="35">
        <f t="shared" si="1"/>
        <v>42484</v>
      </c>
      <c r="C30" s="6"/>
      <c r="D30" s="6"/>
      <c r="E30" s="7"/>
      <c r="F30" s="6"/>
      <c r="G30" s="80"/>
      <c r="H30" s="78">
        <f t="shared" si="0"/>
        <v>0</v>
      </c>
    </row>
    <row r="31" spans="2:8" s="34" customFormat="1" x14ac:dyDescent="0.25">
      <c r="B31" s="36">
        <f t="shared" si="1"/>
        <v>42485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42486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42487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42488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42489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ht="13.8" thickBot="1" x14ac:dyDescent="0.3">
      <c r="B36" s="35">
        <f t="shared" si="1"/>
        <v>42490</v>
      </c>
      <c r="C36" s="70"/>
      <c r="D36" s="6"/>
      <c r="E36" s="7"/>
      <c r="F36" s="6"/>
      <c r="G36" s="80"/>
      <c r="H36" s="78">
        <f t="shared" si="0"/>
        <v>0</v>
      </c>
    </row>
    <row r="37" spans="2:8" s="34" customFormat="1" x14ac:dyDescent="0.25">
      <c r="B37" s="38"/>
      <c r="C37" s="39"/>
      <c r="D37" s="40"/>
      <c r="E37" s="41">
        <f>SUM(H7:H36)</f>
        <v>0</v>
      </c>
      <c r="F37" s="42" t="s">
        <v>46</v>
      </c>
      <c r="G37" s="43"/>
    </row>
    <row r="38" spans="2:8" s="34" customFormat="1" x14ac:dyDescent="0.25">
      <c r="B38" s="44"/>
      <c r="C38" s="45" t="s">
        <v>57</v>
      </c>
      <c r="D38" s="46"/>
      <c r="E38" s="47">
        <f>E2*21</f>
        <v>0</v>
      </c>
      <c r="F38" s="48" t="s">
        <v>47</v>
      </c>
      <c r="G38" s="49"/>
    </row>
    <row r="39" spans="2:8" s="34" customFormat="1" x14ac:dyDescent="0.25">
      <c r="B39" s="44"/>
      <c r="C39" s="65"/>
      <c r="D39" s="50"/>
      <c r="E39" s="47">
        <f>IF(E37&gt;(21*E2),(E37-(21*E2)),0)</f>
        <v>0</v>
      </c>
      <c r="F39" s="48" t="s">
        <v>56</v>
      </c>
      <c r="G39" s="51"/>
    </row>
    <row r="40" spans="2:8" s="34" customFormat="1" x14ac:dyDescent="0.25">
      <c r="B40" s="44"/>
      <c r="C40" s="65"/>
      <c r="D40" s="46"/>
      <c r="E40" s="12"/>
      <c r="F40" s="48" t="s">
        <v>51</v>
      </c>
      <c r="G40" s="51"/>
    </row>
    <row r="41" spans="2:8" s="34" customFormat="1" x14ac:dyDescent="0.25">
      <c r="B41" s="44"/>
      <c r="C41" s="65"/>
      <c r="D41" s="46"/>
      <c r="E41" s="52" t="str">
        <f>IF(E37&gt;(21*E2),(E37*E40), "nvt")</f>
        <v>nvt</v>
      </c>
      <c r="F41" s="53" t="s">
        <v>53</v>
      </c>
      <c r="G41" s="51"/>
    </row>
    <row r="42" spans="2:8" s="34" customFormat="1" ht="13.8" thickBot="1" x14ac:dyDescent="0.3">
      <c r="B42" s="44"/>
      <c r="C42" s="65"/>
      <c r="D42" s="46"/>
      <c r="E42" s="54">
        <f>IF(E37&gt;(21*E2),(E38*E40), (E37*E40))</f>
        <v>0</v>
      </c>
      <c r="F42" s="55" t="s">
        <v>52</v>
      </c>
      <c r="G42" s="56"/>
    </row>
    <row r="43" spans="2:8" s="34" customFormat="1" x14ac:dyDescent="0.25">
      <c r="B43" s="44"/>
      <c r="C43" s="65"/>
      <c r="D43" s="46"/>
      <c r="E43" s="57">
        <f>(FLOOR(SUM(G7:G36),1))</f>
        <v>0</v>
      </c>
      <c r="F43" s="58" t="s">
        <v>49</v>
      </c>
      <c r="G43" s="59"/>
    </row>
    <row r="44" spans="2:8" s="34" customFormat="1" x14ac:dyDescent="0.25">
      <c r="B44" s="44"/>
      <c r="C44" s="65"/>
      <c r="D44" s="46"/>
      <c r="E44" s="13"/>
      <c r="F44" s="48" t="s">
        <v>50</v>
      </c>
      <c r="G44" s="51"/>
    </row>
    <row r="45" spans="2:8" s="34" customFormat="1" ht="14.4" customHeight="1" thickBot="1" x14ac:dyDescent="0.3">
      <c r="B45" s="60"/>
      <c r="C45" s="66"/>
      <c r="D45" s="61"/>
      <c r="E45" s="62">
        <f>E43*E44</f>
        <v>0</v>
      </c>
      <c r="F45" s="55" t="s">
        <v>54</v>
      </c>
      <c r="G45" s="56"/>
    </row>
    <row r="47" spans="2:8" x14ac:dyDescent="0.25">
      <c r="B47" s="26" t="s">
        <v>0</v>
      </c>
      <c r="E47" s="26" t="s">
        <v>12</v>
      </c>
      <c r="G47" s="27"/>
    </row>
  </sheetData>
  <sheetProtection algorithmName="SHA-512" hashValue="eN6G0AfvxBc4QcWnVqTcw2Uir8Jbl5talsu43k1j4mlnikIfG+O6XxaZXdxEN/e3CV21aRLtZ6tOmzcIeyc+Kw==" saltValue="Mk7169FpDbj/UvjqPoWLD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D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5">
        <v>42491</v>
      </c>
      <c r="C7" s="6" t="s">
        <v>14</v>
      </c>
      <c r="D7" s="6"/>
      <c r="E7" s="7"/>
      <c r="F7" s="6"/>
      <c r="G7" s="80"/>
      <c r="H7" s="78">
        <f>ROUND(E7,2)</f>
        <v>0</v>
      </c>
    </row>
    <row r="8" spans="1:8" s="34" customFormat="1" x14ac:dyDescent="0.25">
      <c r="B8" s="36">
        <f>B7+1</f>
        <v>42492</v>
      </c>
      <c r="C8" s="4"/>
      <c r="D8" s="4"/>
      <c r="E8" s="5"/>
      <c r="F8" s="4"/>
      <c r="G8" s="81"/>
      <c r="H8" s="78">
        <f t="shared" ref="H8:H37" si="0">ROUND(E8,2)</f>
        <v>0</v>
      </c>
    </row>
    <row r="9" spans="1:8" s="34" customFormat="1" x14ac:dyDescent="0.25">
      <c r="B9" s="36">
        <f t="shared" ref="B9:B37" si="1">B8+1</f>
        <v>42493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6">
        <f t="shared" si="1"/>
        <v>42494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5">
        <f t="shared" si="1"/>
        <v>42495</v>
      </c>
      <c r="C11" s="6" t="s">
        <v>63</v>
      </c>
      <c r="D11" s="6"/>
      <c r="E11" s="7"/>
      <c r="F11" s="6"/>
      <c r="G11" s="80"/>
      <c r="H11" s="78">
        <f t="shared" si="0"/>
        <v>0</v>
      </c>
    </row>
    <row r="12" spans="1:8" s="34" customFormat="1" x14ac:dyDescent="0.25">
      <c r="B12" s="36">
        <f t="shared" si="1"/>
        <v>42496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5">
        <f t="shared" si="1"/>
        <v>42497</v>
      </c>
      <c r="C13" s="6"/>
      <c r="D13" s="6"/>
      <c r="E13" s="7"/>
      <c r="F13" s="6"/>
      <c r="G13" s="80"/>
      <c r="H13" s="78">
        <f t="shared" si="0"/>
        <v>0</v>
      </c>
    </row>
    <row r="14" spans="1:8" s="34" customFormat="1" x14ac:dyDescent="0.25">
      <c r="B14" s="35">
        <f t="shared" si="1"/>
        <v>42498</v>
      </c>
      <c r="C14" s="6"/>
      <c r="D14" s="6"/>
      <c r="E14" s="7"/>
      <c r="F14" s="6"/>
      <c r="G14" s="80"/>
      <c r="H14" s="78">
        <f t="shared" si="0"/>
        <v>0</v>
      </c>
    </row>
    <row r="15" spans="1:8" s="34" customFormat="1" x14ac:dyDescent="0.25">
      <c r="B15" s="36">
        <f t="shared" si="1"/>
        <v>42499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6">
        <f t="shared" si="1"/>
        <v>42500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6">
        <f t="shared" si="1"/>
        <v>42501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42502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42503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5">
        <f t="shared" si="1"/>
        <v>42504</v>
      </c>
      <c r="C20" s="6"/>
      <c r="D20" s="6"/>
      <c r="E20" s="7"/>
      <c r="F20" s="6"/>
      <c r="G20" s="80"/>
      <c r="H20" s="78">
        <f t="shared" si="0"/>
        <v>0</v>
      </c>
    </row>
    <row r="21" spans="2:8" s="34" customFormat="1" x14ac:dyDescent="0.25">
      <c r="B21" s="35">
        <f t="shared" si="1"/>
        <v>42505</v>
      </c>
      <c r="C21" s="6" t="s">
        <v>64</v>
      </c>
      <c r="D21" s="6"/>
      <c r="E21" s="7"/>
      <c r="F21" s="6"/>
      <c r="G21" s="80"/>
      <c r="H21" s="78">
        <f t="shared" si="0"/>
        <v>0</v>
      </c>
    </row>
    <row r="22" spans="2:8" s="34" customFormat="1" x14ac:dyDescent="0.25">
      <c r="B22" s="35">
        <f t="shared" si="1"/>
        <v>42506</v>
      </c>
      <c r="C22" s="6" t="s">
        <v>15</v>
      </c>
      <c r="D22" s="6"/>
      <c r="E22" s="7"/>
      <c r="F22" s="6"/>
      <c r="G22" s="80"/>
      <c r="H22" s="78">
        <f t="shared" si="0"/>
        <v>0</v>
      </c>
    </row>
    <row r="23" spans="2:8" s="34" customFormat="1" x14ac:dyDescent="0.25">
      <c r="B23" s="36">
        <f t="shared" si="1"/>
        <v>42507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6">
        <f t="shared" si="1"/>
        <v>42508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42509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42510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5">
        <f t="shared" si="1"/>
        <v>42511</v>
      </c>
      <c r="C27" s="6"/>
      <c r="D27" s="6"/>
      <c r="E27" s="7"/>
      <c r="F27" s="6"/>
      <c r="G27" s="80"/>
      <c r="H27" s="78">
        <f t="shared" si="0"/>
        <v>0</v>
      </c>
    </row>
    <row r="28" spans="2:8" s="34" customFormat="1" x14ac:dyDescent="0.25">
      <c r="B28" s="35">
        <f t="shared" si="1"/>
        <v>42512</v>
      </c>
      <c r="C28" s="6"/>
      <c r="D28" s="6"/>
      <c r="E28" s="7"/>
      <c r="F28" s="6"/>
      <c r="G28" s="80"/>
      <c r="H28" s="78">
        <f t="shared" si="0"/>
        <v>0</v>
      </c>
    </row>
    <row r="29" spans="2:8" s="34" customFormat="1" x14ac:dyDescent="0.25">
      <c r="B29" s="36">
        <f t="shared" si="1"/>
        <v>42513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6">
        <f t="shared" si="1"/>
        <v>42514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6">
        <f t="shared" si="1"/>
        <v>42515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42516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42517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5">
        <f t="shared" si="1"/>
        <v>42518</v>
      </c>
      <c r="C34" s="6"/>
      <c r="D34" s="6"/>
      <c r="E34" s="7"/>
      <c r="F34" s="6"/>
      <c r="G34" s="80"/>
      <c r="H34" s="78">
        <f t="shared" si="0"/>
        <v>0</v>
      </c>
    </row>
    <row r="35" spans="2:8" s="34" customFormat="1" x14ac:dyDescent="0.25">
      <c r="B35" s="35">
        <f t="shared" si="1"/>
        <v>42519</v>
      </c>
      <c r="C35" s="6"/>
      <c r="D35" s="6"/>
      <c r="E35" s="7"/>
      <c r="F35" s="6"/>
      <c r="G35" s="80"/>
      <c r="H35" s="78">
        <f t="shared" si="0"/>
        <v>0</v>
      </c>
    </row>
    <row r="36" spans="2:8" s="34" customFormat="1" x14ac:dyDescent="0.25">
      <c r="B36" s="36">
        <f t="shared" si="1"/>
        <v>42520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ht="13.8" thickBot="1" x14ac:dyDescent="0.3">
      <c r="B37" s="38">
        <f t="shared" si="1"/>
        <v>42521</v>
      </c>
      <c r="C37" s="67"/>
      <c r="D37" s="68"/>
      <c r="E37" s="69"/>
      <c r="F37" s="67"/>
      <c r="G37" s="84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E2*20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IF(E38&gt;(20*E2),(E38-(20*E2)),0)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IF(E38&gt;(20*E2),(E38*E41),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IF(E38&gt;(20*E2),(E39*E41),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IdSM62o8C7jeW74WtO1YVuy32XcZC1Ay8U3eF4gEBv+fI7sFzV1IIzHipqdjxMKR7VOof9LuaqpUQEpMruZS/Q==" saltValue="Cmbg4UwACOIVKrz/zCEqh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42522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6">
        <f>B7+1</f>
        <v>42523</v>
      </c>
      <c r="C8" s="4"/>
      <c r="D8" s="4"/>
      <c r="E8" s="5"/>
      <c r="F8" s="4"/>
      <c r="G8" s="81"/>
      <c r="H8" s="78">
        <f t="shared" ref="H8:H36" si="0">ROUND(E8,2)</f>
        <v>0</v>
      </c>
    </row>
    <row r="9" spans="1:8" s="34" customFormat="1" x14ac:dyDescent="0.25">
      <c r="B9" s="36">
        <f t="shared" ref="B9:B36" si="1">B8+1</f>
        <v>42524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5">
        <f t="shared" si="1"/>
        <v>42525</v>
      </c>
      <c r="C10" s="6"/>
      <c r="D10" s="6"/>
      <c r="E10" s="7"/>
      <c r="F10" s="6"/>
      <c r="G10" s="80"/>
      <c r="H10" s="78">
        <f t="shared" si="0"/>
        <v>0</v>
      </c>
    </row>
    <row r="11" spans="1:8" s="34" customFormat="1" x14ac:dyDescent="0.25">
      <c r="B11" s="35">
        <f t="shared" si="1"/>
        <v>42526</v>
      </c>
      <c r="C11" s="6"/>
      <c r="D11" s="6"/>
      <c r="E11" s="7"/>
      <c r="F11" s="6"/>
      <c r="G11" s="80"/>
      <c r="H11" s="78">
        <f t="shared" si="0"/>
        <v>0</v>
      </c>
    </row>
    <row r="12" spans="1:8" s="34" customFormat="1" x14ac:dyDescent="0.25">
      <c r="B12" s="36">
        <f t="shared" si="1"/>
        <v>42527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42528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42529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42530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6">
        <f t="shared" si="1"/>
        <v>42531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5">
        <f t="shared" si="1"/>
        <v>42532</v>
      </c>
      <c r="C17" s="6"/>
      <c r="D17" s="6"/>
      <c r="E17" s="7"/>
      <c r="F17" s="6"/>
      <c r="G17" s="80"/>
      <c r="H17" s="78">
        <f t="shared" si="0"/>
        <v>0</v>
      </c>
    </row>
    <row r="18" spans="2:8" s="34" customFormat="1" x14ac:dyDescent="0.25">
      <c r="B18" s="35">
        <f t="shared" si="1"/>
        <v>42533</v>
      </c>
      <c r="C18" s="6"/>
      <c r="D18" s="6"/>
      <c r="E18" s="7"/>
      <c r="F18" s="6"/>
      <c r="G18" s="80"/>
      <c r="H18" s="78">
        <f t="shared" si="0"/>
        <v>0</v>
      </c>
    </row>
    <row r="19" spans="2:8" s="34" customFormat="1" x14ac:dyDescent="0.25">
      <c r="B19" s="36">
        <f t="shared" si="1"/>
        <v>42534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42535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42536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6">
        <f t="shared" si="1"/>
        <v>42537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6">
        <f t="shared" si="1"/>
        <v>42538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5">
        <f t="shared" si="1"/>
        <v>42539</v>
      </c>
      <c r="C24" s="6"/>
      <c r="D24" s="6"/>
      <c r="E24" s="7"/>
      <c r="F24" s="6"/>
      <c r="G24" s="80"/>
      <c r="H24" s="78">
        <f t="shared" si="0"/>
        <v>0</v>
      </c>
    </row>
    <row r="25" spans="2:8" s="34" customFormat="1" x14ac:dyDescent="0.25">
      <c r="B25" s="35">
        <f t="shared" si="1"/>
        <v>42540</v>
      </c>
      <c r="C25" s="6"/>
      <c r="D25" s="6"/>
      <c r="E25" s="7"/>
      <c r="F25" s="6"/>
      <c r="G25" s="80"/>
      <c r="H25" s="78">
        <f t="shared" si="0"/>
        <v>0</v>
      </c>
    </row>
    <row r="26" spans="2:8" s="34" customFormat="1" x14ac:dyDescent="0.25">
      <c r="B26" s="36">
        <f t="shared" si="1"/>
        <v>42541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6">
        <f t="shared" si="1"/>
        <v>42542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42543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42544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6">
        <f t="shared" si="1"/>
        <v>42545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5">
        <f t="shared" si="1"/>
        <v>42546</v>
      </c>
      <c r="C31" s="6"/>
      <c r="D31" s="6"/>
      <c r="E31" s="7"/>
      <c r="F31" s="6"/>
      <c r="G31" s="80"/>
      <c r="H31" s="78">
        <f t="shared" si="0"/>
        <v>0</v>
      </c>
    </row>
    <row r="32" spans="2:8" s="34" customFormat="1" x14ac:dyDescent="0.25">
      <c r="B32" s="35">
        <f t="shared" si="1"/>
        <v>42547</v>
      </c>
      <c r="C32" s="6"/>
      <c r="D32" s="6"/>
      <c r="E32" s="7"/>
      <c r="F32" s="6"/>
      <c r="G32" s="80"/>
      <c r="H32" s="78">
        <f t="shared" si="0"/>
        <v>0</v>
      </c>
    </row>
    <row r="33" spans="2:8" s="34" customFormat="1" x14ac:dyDescent="0.25">
      <c r="B33" s="36">
        <f t="shared" si="1"/>
        <v>42548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42549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42550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ht="13.8" thickBot="1" x14ac:dyDescent="0.3">
      <c r="B36" s="36">
        <f t="shared" si="1"/>
        <v>42551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x14ac:dyDescent="0.25">
      <c r="B37" s="38"/>
      <c r="C37" s="39"/>
      <c r="D37" s="40"/>
      <c r="E37" s="41">
        <f>SUM(H7:H36)</f>
        <v>0</v>
      </c>
      <c r="F37" s="42" t="s">
        <v>46</v>
      </c>
      <c r="G37" s="43"/>
    </row>
    <row r="38" spans="2:8" s="34" customFormat="1" x14ac:dyDescent="0.25">
      <c r="B38" s="44"/>
      <c r="C38" s="45" t="s">
        <v>57</v>
      </c>
      <c r="D38" s="46"/>
      <c r="E38" s="47">
        <f>E2*22</f>
        <v>0</v>
      </c>
      <c r="F38" s="48" t="s">
        <v>47</v>
      </c>
      <c r="G38" s="49"/>
    </row>
    <row r="39" spans="2:8" s="34" customFormat="1" x14ac:dyDescent="0.25">
      <c r="B39" s="44"/>
      <c r="C39" s="65"/>
      <c r="D39" s="50"/>
      <c r="E39" s="47">
        <f>IF(E37&gt;(22*E2),(E37-(22*E2)),0)</f>
        <v>0</v>
      </c>
      <c r="F39" s="48" t="s">
        <v>56</v>
      </c>
      <c r="G39" s="51"/>
    </row>
    <row r="40" spans="2:8" s="34" customFormat="1" x14ac:dyDescent="0.25">
      <c r="B40" s="44"/>
      <c r="C40" s="65"/>
      <c r="D40" s="46"/>
      <c r="E40" s="12"/>
      <c r="F40" s="48" t="s">
        <v>51</v>
      </c>
      <c r="G40" s="51"/>
    </row>
    <row r="41" spans="2:8" s="34" customFormat="1" x14ac:dyDescent="0.25">
      <c r="B41" s="44"/>
      <c r="C41" s="65"/>
      <c r="D41" s="46"/>
      <c r="E41" s="52" t="str">
        <f>IF(E37&gt;(22*E2),(E37*E40), "nvt")</f>
        <v>nvt</v>
      </c>
      <c r="F41" s="53" t="s">
        <v>53</v>
      </c>
      <c r="G41" s="51"/>
    </row>
    <row r="42" spans="2:8" s="34" customFormat="1" ht="13.8" thickBot="1" x14ac:dyDescent="0.3">
      <c r="B42" s="44"/>
      <c r="C42" s="65"/>
      <c r="D42" s="46"/>
      <c r="E42" s="54">
        <f>IF(E37&gt;(22*E2),(E38*E40), (E37*E40))</f>
        <v>0</v>
      </c>
      <c r="F42" s="55" t="s">
        <v>52</v>
      </c>
      <c r="G42" s="56"/>
    </row>
    <row r="43" spans="2:8" s="34" customFormat="1" x14ac:dyDescent="0.25">
      <c r="B43" s="44"/>
      <c r="C43" s="65"/>
      <c r="D43" s="46"/>
      <c r="E43" s="57">
        <f>(FLOOR(SUM(G7:G36),1))</f>
        <v>0</v>
      </c>
      <c r="F43" s="58" t="s">
        <v>49</v>
      </c>
      <c r="G43" s="59"/>
    </row>
    <row r="44" spans="2:8" s="34" customFormat="1" x14ac:dyDescent="0.25">
      <c r="B44" s="44"/>
      <c r="C44" s="65"/>
      <c r="D44" s="46"/>
      <c r="E44" s="13"/>
      <c r="F44" s="48" t="s">
        <v>50</v>
      </c>
      <c r="G44" s="51"/>
    </row>
    <row r="45" spans="2:8" s="34" customFormat="1" ht="14.4" customHeight="1" thickBot="1" x14ac:dyDescent="0.3">
      <c r="B45" s="60"/>
      <c r="C45" s="66"/>
      <c r="D45" s="61"/>
      <c r="E45" s="62">
        <f>E43*E44</f>
        <v>0</v>
      </c>
      <c r="F45" s="55" t="s">
        <v>54</v>
      </c>
      <c r="G45" s="56"/>
    </row>
    <row r="47" spans="2:8" x14ac:dyDescent="0.25">
      <c r="B47" s="26" t="s">
        <v>0</v>
      </c>
      <c r="E47" s="26" t="s">
        <v>12</v>
      </c>
      <c r="G47" s="27"/>
    </row>
  </sheetData>
  <sheetProtection algorithmName="SHA-512" hashValue="nypEvW2xf+HVAoyHkIDe030fozrcV2scrEzLyXQ1ZCW0UiD9jYYG2ATXw+Yp3scGVUPWu0pTyu1E1LDJZ4VM7Q==" saltValue="PgAaZvKI/QvzbCxLfS3Om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42552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5">
        <f>B7+1</f>
        <v>42553</v>
      </c>
      <c r="C8" s="6"/>
      <c r="D8" s="6"/>
      <c r="E8" s="7"/>
      <c r="F8" s="6"/>
      <c r="G8" s="80"/>
      <c r="H8" s="78">
        <f t="shared" ref="H8:H37" si="0">ROUND(E8,2)</f>
        <v>0</v>
      </c>
    </row>
    <row r="9" spans="1:8" s="34" customFormat="1" x14ac:dyDescent="0.25">
      <c r="B9" s="35">
        <f t="shared" ref="B9:B37" si="1">B8+1</f>
        <v>42554</v>
      </c>
      <c r="C9" s="6"/>
      <c r="D9" s="6"/>
      <c r="E9" s="7"/>
      <c r="F9" s="6"/>
      <c r="G9" s="80"/>
      <c r="H9" s="78">
        <f t="shared" si="0"/>
        <v>0</v>
      </c>
    </row>
    <row r="10" spans="1:8" s="34" customFormat="1" x14ac:dyDescent="0.25">
      <c r="B10" s="36">
        <f t="shared" si="1"/>
        <v>42555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6">
        <f t="shared" si="1"/>
        <v>42556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6">
        <f t="shared" si="1"/>
        <v>42557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42558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42559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5">
        <f t="shared" si="1"/>
        <v>42560</v>
      </c>
      <c r="C15" s="6"/>
      <c r="D15" s="6"/>
      <c r="E15" s="7"/>
      <c r="F15" s="6"/>
      <c r="G15" s="80"/>
      <c r="H15" s="78">
        <f t="shared" si="0"/>
        <v>0</v>
      </c>
    </row>
    <row r="16" spans="1:8" s="34" customFormat="1" x14ac:dyDescent="0.25">
      <c r="B16" s="35">
        <f t="shared" si="1"/>
        <v>42561</v>
      </c>
      <c r="C16" s="6"/>
      <c r="D16" s="6"/>
      <c r="E16" s="7"/>
      <c r="F16" s="6"/>
      <c r="G16" s="80"/>
      <c r="H16" s="78">
        <f t="shared" si="0"/>
        <v>0</v>
      </c>
    </row>
    <row r="17" spans="2:8" s="34" customFormat="1" x14ac:dyDescent="0.25">
      <c r="B17" s="36">
        <f t="shared" si="1"/>
        <v>42562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42563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42564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42565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42566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5">
        <f t="shared" si="1"/>
        <v>42567</v>
      </c>
      <c r="C22" s="6"/>
      <c r="D22" s="6"/>
      <c r="E22" s="7"/>
      <c r="F22" s="6"/>
      <c r="G22" s="80"/>
      <c r="H22" s="78">
        <f t="shared" si="0"/>
        <v>0</v>
      </c>
    </row>
    <row r="23" spans="2:8" s="34" customFormat="1" x14ac:dyDescent="0.25">
      <c r="B23" s="35">
        <f t="shared" si="1"/>
        <v>42568</v>
      </c>
      <c r="C23" s="6"/>
      <c r="D23" s="6"/>
      <c r="E23" s="7"/>
      <c r="F23" s="6"/>
      <c r="G23" s="80"/>
      <c r="H23" s="78">
        <f t="shared" si="0"/>
        <v>0</v>
      </c>
    </row>
    <row r="24" spans="2:8" s="34" customFormat="1" x14ac:dyDescent="0.25">
      <c r="B24" s="36">
        <f t="shared" si="1"/>
        <v>42569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42570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42571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5">
        <f t="shared" si="1"/>
        <v>42572</v>
      </c>
      <c r="C27" s="6" t="s">
        <v>16</v>
      </c>
      <c r="D27" s="6"/>
      <c r="E27" s="7"/>
      <c r="F27" s="6"/>
      <c r="G27" s="80"/>
      <c r="H27" s="78">
        <f t="shared" si="0"/>
        <v>0</v>
      </c>
    </row>
    <row r="28" spans="2:8" s="34" customFormat="1" x14ac:dyDescent="0.25">
      <c r="B28" s="36">
        <f t="shared" si="1"/>
        <v>42573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5">
        <f t="shared" si="1"/>
        <v>42574</v>
      </c>
      <c r="C29" s="6"/>
      <c r="D29" s="6"/>
      <c r="E29" s="7"/>
      <c r="F29" s="6"/>
      <c r="G29" s="80"/>
      <c r="H29" s="78">
        <f t="shared" si="0"/>
        <v>0</v>
      </c>
    </row>
    <row r="30" spans="2:8" s="34" customFormat="1" x14ac:dyDescent="0.25">
      <c r="B30" s="35">
        <f t="shared" si="1"/>
        <v>42575</v>
      </c>
      <c r="C30" s="6"/>
      <c r="D30" s="6"/>
      <c r="E30" s="7"/>
      <c r="F30" s="6"/>
      <c r="G30" s="80"/>
      <c r="H30" s="78">
        <f t="shared" si="0"/>
        <v>0</v>
      </c>
    </row>
    <row r="31" spans="2:8" s="34" customFormat="1" x14ac:dyDescent="0.25">
      <c r="B31" s="36">
        <f t="shared" si="1"/>
        <v>42576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42577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42578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42579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42580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x14ac:dyDescent="0.25">
      <c r="B36" s="35">
        <f t="shared" si="1"/>
        <v>42581</v>
      </c>
      <c r="C36" s="70"/>
      <c r="D36" s="6"/>
      <c r="E36" s="7"/>
      <c r="F36" s="6"/>
      <c r="G36" s="80"/>
      <c r="H36" s="78">
        <f t="shared" si="0"/>
        <v>0</v>
      </c>
    </row>
    <row r="37" spans="2:8" s="34" customFormat="1" ht="13.8" thickBot="1" x14ac:dyDescent="0.3">
      <c r="B37" s="37">
        <f t="shared" si="1"/>
        <v>42582</v>
      </c>
      <c r="C37" s="8"/>
      <c r="D37" s="10"/>
      <c r="E37" s="9"/>
      <c r="F37" s="8"/>
      <c r="G37" s="82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E2*20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IF(E38&gt;(20*E2),(E38-(20*E2)),0)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IF(E38&gt;(20*E2),(E38*E41),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IF(E38&gt;(20*E2),(E39*E41),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YJR9VpU23NWizMDP3heNUY2jK1Ms9GWNgXc0PwYvlLasOsPBc7M2MiaODZhpxzO+RPzQ7fHNn46egz3p6qEfWA==" saltValue="ZzUkPTbNogZ9+18tMPbZ4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42583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6">
        <f>B7+1</f>
        <v>42584</v>
      </c>
      <c r="C8" s="4"/>
      <c r="D8" s="4"/>
      <c r="E8" s="5"/>
      <c r="F8" s="4"/>
      <c r="G8" s="81"/>
      <c r="H8" s="78">
        <f t="shared" ref="H8:H37" si="0">ROUND(E8,2)</f>
        <v>0</v>
      </c>
    </row>
    <row r="9" spans="1:8" s="34" customFormat="1" x14ac:dyDescent="0.25">
      <c r="B9" s="36">
        <f t="shared" ref="B9:B37" si="1">B8+1</f>
        <v>42585</v>
      </c>
      <c r="C9" s="4"/>
      <c r="D9" s="4"/>
      <c r="E9" s="5"/>
      <c r="F9" s="4"/>
      <c r="G9" s="81"/>
      <c r="H9" s="78">
        <f t="shared" si="0"/>
        <v>0</v>
      </c>
    </row>
    <row r="10" spans="1:8" s="34" customFormat="1" x14ac:dyDescent="0.25">
      <c r="B10" s="36">
        <f t="shared" si="1"/>
        <v>42586</v>
      </c>
      <c r="C10" s="4"/>
      <c r="D10" s="4"/>
      <c r="E10" s="5"/>
      <c r="F10" s="4"/>
      <c r="G10" s="81"/>
      <c r="H10" s="78">
        <f t="shared" si="0"/>
        <v>0</v>
      </c>
    </row>
    <row r="11" spans="1:8" s="34" customFormat="1" x14ac:dyDescent="0.25">
      <c r="B11" s="36">
        <f t="shared" si="1"/>
        <v>42587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5">
        <f t="shared" si="1"/>
        <v>42588</v>
      </c>
      <c r="C12" s="6"/>
      <c r="D12" s="6"/>
      <c r="E12" s="7"/>
      <c r="F12" s="6"/>
      <c r="G12" s="80"/>
      <c r="H12" s="78">
        <f t="shared" si="0"/>
        <v>0</v>
      </c>
    </row>
    <row r="13" spans="1:8" s="34" customFormat="1" x14ac:dyDescent="0.25">
      <c r="B13" s="35">
        <f t="shared" si="1"/>
        <v>42589</v>
      </c>
      <c r="C13" s="6"/>
      <c r="D13" s="6"/>
      <c r="E13" s="7"/>
      <c r="F13" s="6"/>
      <c r="G13" s="80"/>
      <c r="H13" s="78">
        <f t="shared" si="0"/>
        <v>0</v>
      </c>
    </row>
    <row r="14" spans="1:8" s="34" customFormat="1" x14ac:dyDescent="0.25">
      <c r="B14" s="36">
        <f t="shared" si="1"/>
        <v>42590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42591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6">
        <f t="shared" si="1"/>
        <v>42592</v>
      </c>
      <c r="C16" s="4"/>
      <c r="D16" s="4"/>
      <c r="E16" s="5"/>
      <c r="F16" s="4"/>
      <c r="G16" s="81"/>
      <c r="H16" s="78">
        <f t="shared" si="0"/>
        <v>0</v>
      </c>
    </row>
    <row r="17" spans="2:8" s="34" customFormat="1" x14ac:dyDescent="0.25">
      <c r="B17" s="36">
        <f t="shared" si="1"/>
        <v>42593</v>
      </c>
      <c r="C17" s="4"/>
      <c r="D17" s="4"/>
      <c r="E17" s="5"/>
      <c r="F17" s="4"/>
      <c r="G17" s="81"/>
      <c r="H17" s="78">
        <f t="shared" si="0"/>
        <v>0</v>
      </c>
    </row>
    <row r="18" spans="2:8" s="34" customFormat="1" x14ac:dyDescent="0.25">
      <c r="B18" s="36">
        <f t="shared" si="1"/>
        <v>42594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5">
        <f t="shared" si="1"/>
        <v>42595</v>
      </c>
      <c r="C19" s="6"/>
      <c r="D19" s="6"/>
      <c r="E19" s="7"/>
      <c r="F19" s="6"/>
      <c r="G19" s="80"/>
      <c r="H19" s="78">
        <f t="shared" si="0"/>
        <v>0</v>
      </c>
    </row>
    <row r="20" spans="2:8" s="34" customFormat="1" x14ac:dyDescent="0.25">
      <c r="B20" s="35">
        <f t="shared" si="1"/>
        <v>42596</v>
      </c>
      <c r="C20" s="6"/>
      <c r="D20" s="6"/>
      <c r="E20" s="7"/>
      <c r="F20" s="6"/>
      <c r="G20" s="80"/>
      <c r="H20" s="78">
        <f t="shared" si="0"/>
        <v>0</v>
      </c>
    </row>
    <row r="21" spans="2:8" s="34" customFormat="1" x14ac:dyDescent="0.25">
      <c r="B21" s="35">
        <f t="shared" si="1"/>
        <v>42597</v>
      </c>
      <c r="C21" s="6" t="s">
        <v>65</v>
      </c>
      <c r="D21" s="6"/>
      <c r="E21" s="7"/>
      <c r="F21" s="6"/>
      <c r="G21" s="80"/>
      <c r="H21" s="78">
        <f t="shared" si="0"/>
        <v>0</v>
      </c>
    </row>
    <row r="22" spans="2:8" s="34" customFormat="1" x14ac:dyDescent="0.25">
      <c r="B22" s="36">
        <f t="shared" si="1"/>
        <v>42598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6">
        <f t="shared" si="1"/>
        <v>42599</v>
      </c>
      <c r="C23" s="4"/>
      <c r="D23" s="4"/>
      <c r="E23" s="5"/>
      <c r="F23" s="4"/>
      <c r="G23" s="81"/>
      <c r="H23" s="78">
        <f t="shared" si="0"/>
        <v>0</v>
      </c>
    </row>
    <row r="24" spans="2:8" s="34" customFormat="1" x14ac:dyDescent="0.25">
      <c r="B24" s="36">
        <f t="shared" si="1"/>
        <v>42600</v>
      </c>
      <c r="C24" s="4"/>
      <c r="D24" s="4"/>
      <c r="E24" s="5"/>
      <c r="F24" s="4"/>
      <c r="G24" s="81"/>
      <c r="H24" s="78">
        <f t="shared" si="0"/>
        <v>0</v>
      </c>
    </row>
    <row r="25" spans="2:8" s="34" customFormat="1" x14ac:dyDescent="0.25">
      <c r="B25" s="36">
        <f t="shared" si="1"/>
        <v>42601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5">
        <f t="shared" si="1"/>
        <v>42602</v>
      </c>
      <c r="C26" s="6"/>
      <c r="D26" s="6"/>
      <c r="E26" s="7"/>
      <c r="F26" s="6"/>
      <c r="G26" s="80"/>
      <c r="H26" s="78">
        <f t="shared" si="0"/>
        <v>0</v>
      </c>
    </row>
    <row r="27" spans="2:8" s="34" customFormat="1" x14ac:dyDescent="0.25">
      <c r="B27" s="35">
        <f t="shared" si="1"/>
        <v>42603</v>
      </c>
      <c r="C27" s="6"/>
      <c r="D27" s="6"/>
      <c r="E27" s="7"/>
      <c r="F27" s="6"/>
      <c r="G27" s="80"/>
      <c r="H27" s="78">
        <f t="shared" si="0"/>
        <v>0</v>
      </c>
    </row>
    <row r="28" spans="2:8" s="34" customFormat="1" x14ac:dyDescent="0.25">
      <c r="B28" s="36">
        <f t="shared" si="1"/>
        <v>42604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42605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6">
        <f t="shared" si="1"/>
        <v>42606</v>
      </c>
      <c r="C30" s="4"/>
      <c r="D30" s="4"/>
      <c r="E30" s="5"/>
      <c r="F30" s="4"/>
      <c r="G30" s="81"/>
      <c r="H30" s="78">
        <f t="shared" si="0"/>
        <v>0</v>
      </c>
    </row>
    <row r="31" spans="2:8" s="34" customFormat="1" x14ac:dyDescent="0.25">
      <c r="B31" s="36">
        <f t="shared" si="1"/>
        <v>42607</v>
      </c>
      <c r="C31" s="4"/>
      <c r="D31" s="4"/>
      <c r="E31" s="5"/>
      <c r="F31" s="4"/>
      <c r="G31" s="81"/>
      <c r="H31" s="78">
        <f t="shared" si="0"/>
        <v>0</v>
      </c>
    </row>
    <row r="32" spans="2:8" s="34" customFormat="1" x14ac:dyDescent="0.25">
      <c r="B32" s="36">
        <f t="shared" si="1"/>
        <v>42608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5">
        <f t="shared" si="1"/>
        <v>42609</v>
      </c>
      <c r="C33" s="6"/>
      <c r="D33" s="6"/>
      <c r="E33" s="7"/>
      <c r="F33" s="6"/>
      <c r="G33" s="80"/>
      <c r="H33" s="78">
        <f t="shared" si="0"/>
        <v>0</v>
      </c>
    </row>
    <row r="34" spans="2:8" s="34" customFormat="1" x14ac:dyDescent="0.25">
      <c r="B34" s="35">
        <f t="shared" si="1"/>
        <v>42610</v>
      </c>
      <c r="C34" s="6"/>
      <c r="D34" s="6"/>
      <c r="E34" s="7"/>
      <c r="F34" s="6"/>
      <c r="G34" s="80"/>
      <c r="H34" s="78">
        <f t="shared" si="0"/>
        <v>0</v>
      </c>
    </row>
    <row r="35" spans="2:8" s="34" customFormat="1" x14ac:dyDescent="0.25">
      <c r="B35" s="36">
        <f t="shared" si="1"/>
        <v>42611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x14ac:dyDescent="0.25">
      <c r="B36" s="36">
        <f t="shared" si="1"/>
        <v>42612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ht="13.8" thickBot="1" x14ac:dyDescent="0.3">
      <c r="B37" s="38">
        <f t="shared" si="1"/>
        <v>42613</v>
      </c>
      <c r="C37" s="67"/>
      <c r="D37" s="68"/>
      <c r="E37" s="69"/>
      <c r="F37" s="67"/>
      <c r="G37" s="84"/>
      <c r="H37" s="78">
        <f t="shared" si="0"/>
        <v>0</v>
      </c>
    </row>
    <row r="38" spans="2:8" s="34" customFormat="1" x14ac:dyDescent="0.25">
      <c r="B38" s="38"/>
      <c r="C38" s="39"/>
      <c r="D38" s="40"/>
      <c r="E38" s="41">
        <f>SUM(H7:H37)</f>
        <v>0</v>
      </c>
      <c r="F38" s="42" t="s">
        <v>46</v>
      </c>
      <c r="G38" s="43"/>
    </row>
    <row r="39" spans="2:8" s="34" customFormat="1" x14ac:dyDescent="0.25">
      <c r="B39" s="44"/>
      <c r="C39" s="45" t="s">
        <v>57</v>
      </c>
      <c r="D39" s="46"/>
      <c r="E39" s="47">
        <f>E2*22</f>
        <v>0</v>
      </c>
      <c r="F39" s="48" t="s">
        <v>47</v>
      </c>
      <c r="G39" s="49"/>
    </row>
    <row r="40" spans="2:8" s="34" customFormat="1" x14ac:dyDescent="0.25">
      <c r="B40" s="44"/>
      <c r="C40" s="65"/>
      <c r="D40" s="50"/>
      <c r="E40" s="47">
        <f>IF(E38&gt;(22*E2),(E38-(22*E2)),0)</f>
        <v>0</v>
      </c>
      <c r="F40" s="48" t="s">
        <v>56</v>
      </c>
      <c r="G40" s="51"/>
    </row>
    <row r="41" spans="2:8" s="34" customFormat="1" x14ac:dyDescent="0.25">
      <c r="B41" s="44"/>
      <c r="C41" s="65"/>
      <c r="D41" s="46"/>
      <c r="E41" s="12"/>
      <c r="F41" s="48" t="s">
        <v>51</v>
      </c>
      <c r="G41" s="51"/>
    </row>
    <row r="42" spans="2:8" s="34" customFormat="1" x14ac:dyDescent="0.25">
      <c r="B42" s="44"/>
      <c r="C42" s="65"/>
      <c r="D42" s="46"/>
      <c r="E42" s="52" t="str">
        <f>IF(E38&gt;(22*E2),(E38*E41), "nvt")</f>
        <v>nvt</v>
      </c>
      <c r="F42" s="53" t="s">
        <v>53</v>
      </c>
      <c r="G42" s="51"/>
    </row>
    <row r="43" spans="2:8" s="34" customFormat="1" ht="13.8" thickBot="1" x14ac:dyDescent="0.3">
      <c r="B43" s="44"/>
      <c r="C43" s="65"/>
      <c r="D43" s="46"/>
      <c r="E43" s="54">
        <f>IF(E38&gt;(22*E2),(E39*E41), (E38*E41))</f>
        <v>0</v>
      </c>
      <c r="F43" s="55" t="s">
        <v>52</v>
      </c>
      <c r="G43" s="56"/>
    </row>
    <row r="44" spans="2:8" s="34" customFormat="1" x14ac:dyDescent="0.25">
      <c r="B44" s="44"/>
      <c r="C44" s="65"/>
      <c r="D44" s="46"/>
      <c r="E44" s="57">
        <f>(FLOOR(SUM(G7:G37),1))</f>
        <v>0</v>
      </c>
      <c r="F44" s="58" t="s">
        <v>49</v>
      </c>
      <c r="G44" s="59"/>
    </row>
    <row r="45" spans="2:8" s="34" customFormat="1" x14ac:dyDescent="0.25">
      <c r="B45" s="44"/>
      <c r="C45" s="65"/>
      <c r="D45" s="46"/>
      <c r="E45" s="13"/>
      <c r="F45" s="48" t="s">
        <v>50</v>
      </c>
      <c r="G45" s="51"/>
    </row>
    <row r="46" spans="2:8" s="34" customFormat="1" ht="14.4" customHeight="1" thickBot="1" x14ac:dyDescent="0.3">
      <c r="B46" s="60"/>
      <c r="C46" s="66"/>
      <c r="D46" s="61"/>
      <c r="E46" s="62">
        <f>E44*E45</f>
        <v>0</v>
      </c>
      <c r="F46" s="55" t="s">
        <v>54</v>
      </c>
      <c r="G46" s="56"/>
    </row>
    <row r="48" spans="2:8" x14ac:dyDescent="0.25">
      <c r="B48" s="26" t="s">
        <v>0</v>
      </c>
      <c r="E48" s="26" t="s">
        <v>12</v>
      </c>
      <c r="G48" s="27"/>
    </row>
  </sheetData>
  <sheetProtection algorithmName="SHA-512" hashValue="GBnr7nb/ZSJEFnZNetzDRLN1V4BCuk65ZUKawIhV3swf/69e1Is71PmxyaZI8DKsBYGrz/Sy4j2FzI7Fh7ALUA==" saltValue="/7qrlsgtANrhVzl/Nn/Ez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1" workbookViewId="0">
      <selection activeCell="E6" sqref="E6"/>
    </sheetView>
  </sheetViews>
  <sheetFormatPr defaultRowHeight="13.2" x14ac:dyDescent="0.25"/>
  <cols>
    <col min="1" max="1" width="7.88671875" style="24" customWidth="1"/>
    <col min="2" max="2" width="15.33203125" style="27" customWidth="1"/>
    <col min="3" max="3" width="70.77734375" style="24" customWidth="1"/>
    <col min="4" max="4" width="15.33203125" style="24" customWidth="1"/>
    <col min="5" max="5" width="12.33203125" style="24" customWidth="1"/>
    <col min="6" max="6" width="46.88671875" style="24" customWidth="1"/>
    <col min="7" max="7" width="11.6640625" style="24" customWidth="1"/>
    <col min="8" max="8" width="0" style="24" hidden="1" customWidth="1"/>
    <col min="9" max="16384" width="8.88671875" style="24"/>
  </cols>
  <sheetData>
    <row r="1" spans="1:8" x14ac:dyDescent="0.25">
      <c r="A1" s="26" t="s">
        <v>1</v>
      </c>
      <c r="C1" s="11"/>
      <c r="D1" s="22" t="s">
        <v>29</v>
      </c>
      <c r="E1" s="63"/>
      <c r="F1" s="25" t="s">
        <v>28</v>
      </c>
    </row>
    <row r="2" spans="1:8" x14ac:dyDescent="0.25">
      <c r="A2" s="22" t="s">
        <v>3</v>
      </c>
      <c r="C2" s="11"/>
      <c r="D2" s="23"/>
      <c r="E2" s="28">
        <f>E1/5</f>
        <v>0</v>
      </c>
      <c r="F2" s="22" t="s">
        <v>11</v>
      </c>
    </row>
    <row r="3" spans="1:8" x14ac:dyDescent="0.25">
      <c r="A3" s="26" t="s">
        <v>2</v>
      </c>
      <c r="C3" s="11"/>
      <c r="D3" s="23"/>
      <c r="F3" s="23"/>
      <c r="G3" s="25"/>
    </row>
    <row r="4" spans="1:8" x14ac:dyDescent="0.25">
      <c r="A4" s="25" t="s">
        <v>34</v>
      </c>
      <c r="C4" s="11"/>
      <c r="D4" s="23"/>
      <c r="F4" s="23"/>
      <c r="G4" s="25"/>
    </row>
    <row r="5" spans="1:8" x14ac:dyDescent="0.25">
      <c r="A5" s="25"/>
      <c r="B5" s="24"/>
    </row>
    <row r="6" spans="1:8" ht="35.25" customHeight="1" x14ac:dyDescent="0.25">
      <c r="B6" s="29"/>
      <c r="C6" s="30" t="s">
        <v>55</v>
      </c>
      <c r="D6" s="31" t="s">
        <v>44</v>
      </c>
      <c r="E6" s="32" t="s">
        <v>78</v>
      </c>
      <c r="F6" s="33" t="s">
        <v>43</v>
      </c>
      <c r="G6" s="32" t="s">
        <v>45</v>
      </c>
    </row>
    <row r="7" spans="1:8" s="34" customFormat="1" ht="12.75" customHeight="1" x14ac:dyDescent="0.25">
      <c r="B7" s="36">
        <v>42614</v>
      </c>
      <c r="C7" s="4"/>
      <c r="D7" s="4"/>
      <c r="E7" s="5"/>
      <c r="F7" s="4"/>
      <c r="G7" s="81"/>
      <c r="H7" s="78">
        <f>ROUND(E7,2)</f>
        <v>0</v>
      </c>
    </row>
    <row r="8" spans="1:8" s="34" customFormat="1" x14ac:dyDescent="0.25">
      <c r="B8" s="36">
        <f>B7+1</f>
        <v>42615</v>
      </c>
      <c r="C8" s="4"/>
      <c r="D8" s="4"/>
      <c r="E8" s="5"/>
      <c r="F8" s="4"/>
      <c r="G8" s="81"/>
      <c r="H8" s="78">
        <f t="shared" ref="H8:H36" si="0">ROUND(E8,2)</f>
        <v>0</v>
      </c>
    </row>
    <row r="9" spans="1:8" s="34" customFormat="1" x14ac:dyDescent="0.25">
      <c r="B9" s="35">
        <f t="shared" ref="B9:B36" si="1">B8+1</f>
        <v>42616</v>
      </c>
      <c r="C9" s="6"/>
      <c r="D9" s="6"/>
      <c r="E9" s="7"/>
      <c r="F9" s="6"/>
      <c r="G9" s="80"/>
      <c r="H9" s="78">
        <f t="shared" si="0"/>
        <v>0</v>
      </c>
    </row>
    <row r="10" spans="1:8" s="34" customFormat="1" x14ac:dyDescent="0.25">
      <c r="B10" s="35">
        <f t="shared" si="1"/>
        <v>42617</v>
      </c>
      <c r="C10" s="6"/>
      <c r="D10" s="6"/>
      <c r="E10" s="7"/>
      <c r="F10" s="6"/>
      <c r="G10" s="80"/>
      <c r="H10" s="78">
        <f t="shared" si="0"/>
        <v>0</v>
      </c>
    </row>
    <row r="11" spans="1:8" s="34" customFormat="1" x14ac:dyDescent="0.25">
      <c r="B11" s="36">
        <f t="shared" si="1"/>
        <v>42618</v>
      </c>
      <c r="C11" s="4"/>
      <c r="D11" s="4"/>
      <c r="E11" s="5"/>
      <c r="F11" s="4"/>
      <c r="G11" s="81"/>
      <c r="H11" s="78">
        <f t="shared" si="0"/>
        <v>0</v>
      </c>
    </row>
    <row r="12" spans="1:8" s="34" customFormat="1" x14ac:dyDescent="0.25">
      <c r="B12" s="36">
        <f t="shared" si="1"/>
        <v>42619</v>
      </c>
      <c r="C12" s="4"/>
      <c r="D12" s="4"/>
      <c r="E12" s="5"/>
      <c r="F12" s="4"/>
      <c r="G12" s="81"/>
      <c r="H12" s="78">
        <f t="shared" si="0"/>
        <v>0</v>
      </c>
    </row>
    <row r="13" spans="1:8" s="34" customFormat="1" x14ac:dyDescent="0.25">
      <c r="B13" s="36">
        <f t="shared" si="1"/>
        <v>42620</v>
      </c>
      <c r="C13" s="4"/>
      <c r="D13" s="4"/>
      <c r="E13" s="5"/>
      <c r="F13" s="4"/>
      <c r="G13" s="81"/>
      <c r="H13" s="78">
        <f t="shared" si="0"/>
        <v>0</v>
      </c>
    </row>
    <row r="14" spans="1:8" s="34" customFormat="1" x14ac:dyDescent="0.25">
      <c r="B14" s="36">
        <f t="shared" si="1"/>
        <v>42621</v>
      </c>
      <c r="C14" s="4"/>
      <c r="D14" s="4"/>
      <c r="E14" s="5"/>
      <c r="F14" s="4"/>
      <c r="G14" s="81"/>
      <c r="H14" s="78">
        <f t="shared" si="0"/>
        <v>0</v>
      </c>
    </row>
    <row r="15" spans="1:8" s="34" customFormat="1" x14ac:dyDescent="0.25">
      <c r="B15" s="36">
        <f t="shared" si="1"/>
        <v>42622</v>
      </c>
      <c r="C15" s="4"/>
      <c r="D15" s="4"/>
      <c r="E15" s="5"/>
      <c r="F15" s="4"/>
      <c r="G15" s="81"/>
      <c r="H15" s="78">
        <f t="shared" si="0"/>
        <v>0</v>
      </c>
    </row>
    <row r="16" spans="1:8" s="34" customFormat="1" x14ac:dyDescent="0.25">
      <c r="B16" s="35">
        <f t="shared" si="1"/>
        <v>42623</v>
      </c>
      <c r="C16" s="6"/>
      <c r="D16" s="6"/>
      <c r="E16" s="7"/>
      <c r="F16" s="6"/>
      <c r="G16" s="80"/>
      <c r="H16" s="78">
        <f t="shared" si="0"/>
        <v>0</v>
      </c>
    </row>
    <row r="17" spans="2:8" s="34" customFormat="1" x14ac:dyDescent="0.25">
      <c r="B17" s="35">
        <f t="shared" si="1"/>
        <v>42624</v>
      </c>
      <c r="C17" s="6"/>
      <c r="D17" s="6"/>
      <c r="E17" s="7"/>
      <c r="F17" s="6"/>
      <c r="G17" s="80"/>
      <c r="H17" s="78">
        <f t="shared" si="0"/>
        <v>0</v>
      </c>
    </row>
    <row r="18" spans="2:8" s="34" customFormat="1" x14ac:dyDescent="0.25">
      <c r="B18" s="36">
        <f t="shared" si="1"/>
        <v>42625</v>
      </c>
      <c r="C18" s="4"/>
      <c r="D18" s="4"/>
      <c r="E18" s="5"/>
      <c r="F18" s="4"/>
      <c r="G18" s="81"/>
      <c r="H18" s="78">
        <f t="shared" si="0"/>
        <v>0</v>
      </c>
    </row>
    <row r="19" spans="2:8" s="34" customFormat="1" x14ac:dyDescent="0.25">
      <c r="B19" s="36">
        <f t="shared" si="1"/>
        <v>42626</v>
      </c>
      <c r="C19" s="4"/>
      <c r="D19" s="4"/>
      <c r="E19" s="5"/>
      <c r="F19" s="4"/>
      <c r="G19" s="81"/>
      <c r="H19" s="78">
        <f t="shared" si="0"/>
        <v>0</v>
      </c>
    </row>
    <row r="20" spans="2:8" s="34" customFormat="1" x14ac:dyDescent="0.25">
      <c r="B20" s="36">
        <f t="shared" si="1"/>
        <v>42627</v>
      </c>
      <c r="C20" s="4"/>
      <c r="D20" s="4"/>
      <c r="E20" s="5"/>
      <c r="F20" s="4"/>
      <c r="G20" s="81"/>
      <c r="H20" s="78">
        <f t="shared" si="0"/>
        <v>0</v>
      </c>
    </row>
    <row r="21" spans="2:8" s="34" customFormat="1" x14ac:dyDescent="0.25">
      <c r="B21" s="36">
        <f t="shared" si="1"/>
        <v>42628</v>
      </c>
      <c r="C21" s="4"/>
      <c r="D21" s="4"/>
      <c r="E21" s="5"/>
      <c r="F21" s="4"/>
      <c r="G21" s="81"/>
      <c r="H21" s="78">
        <f t="shared" si="0"/>
        <v>0</v>
      </c>
    </row>
    <row r="22" spans="2:8" s="34" customFormat="1" x14ac:dyDescent="0.25">
      <c r="B22" s="36">
        <f t="shared" si="1"/>
        <v>42629</v>
      </c>
      <c r="C22" s="4"/>
      <c r="D22" s="4"/>
      <c r="E22" s="5"/>
      <c r="F22" s="4"/>
      <c r="G22" s="81"/>
      <c r="H22" s="78">
        <f t="shared" si="0"/>
        <v>0</v>
      </c>
    </row>
    <row r="23" spans="2:8" s="34" customFormat="1" x14ac:dyDescent="0.25">
      <c r="B23" s="35">
        <f t="shared" si="1"/>
        <v>42630</v>
      </c>
      <c r="C23" s="6"/>
      <c r="D23" s="6"/>
      <c r="E23" s="7"/>
      <c r="F23" s="6"/>
      <c r="G23" s="80"/>
      <c r="H23" s="78">
        <f t="shared" si="0"/>
        <v>0</v>
      </c>
    </row>
    <row r="24" spans="2:8" s="34" customFormat="1" x14ac:dyDescent="0.25">
      <c r="B24" s="35">
        <f t="shared" si="1"/>
        <v>42631</v>
      </c>
      <c r="C24" s="6"/>
      <c r="D24" s="6"/>
      <c r="E24" s="7"/>
      <c r="F24" s="6"/>
      <c r="G24" s="80"/>
      <c r="H24" s="78">
        <f t="shared" si="0"/>
        <v>0</v>
      </c>
    </row>
    <row r="25" spans="2:8" s="34" customFormat="1" x14ac:dyDescent="0.25">
      <c r="B25" s="36">
        <f t="shared" si="1"/>
        <v>42632</v>
      </c>
      <c r="C25" s="4"/>
      <c r="D25" s="4"/>
      <c r="E25" s="5"/>
      <c r="F25" s="4"/>
      <c r="G25" s="81"/>
      <c r="H25" s="78">
        <f t="shared" si="0"/>
        <v>0</v>
      </c>
    </row>
    <row r="26" spans="2:8" s="34" customFormat="1" x14ac:dyDescent="0.25">
      <c r="B26" s="36">
        <f t="shared" si="1"/>
        <v>42633</v>
      </c>
      <c r="C26" s="4"/>
      <c r="D26" s="4"/>
      <c r="E26" s="5"/>
      <c r="F26" s="4"/>
      <c r="G26" s="81"/>
      <c r="H26" s="78">
        <f t="shared" si="0"/>
        <v>0</v>
      </c>
    </row>
    <row r="27" spans="2:8" s="34" customFormat="1" x14ac:dyDescent="0.25">
      <c r="B27" s="36">
        <f t="shared" si="1"/>
        <v>42634</v>
      </c>
      <c r="C27" s="4"/>
      <c r="D27" s="4"/>
      <c r="E27" s="5"/>
      <c r="F27" s="4"/>
      <c r="G27" s="81"/>
      <c r="H27" s="78">
        <f t="shared" si="0"/>
        <v>0</v>
      </c>
    </row>
    <row r="28" spans="2:8" s="34" customFormat="1" x14ac:dyDescent="0.25">
      <c r="B28" s="36">
        <f t="shared" si="1"/>
        <v>42635</v>
      </c>
      <c r="C28" s="4"/>
      <c r="D28" s="4"/>
      <c r="E28" s="5"/>
      <c r="F28" s="4"/>
      <c r="G28" s="81"/>
      <c r="H28" s="78">
        <f t="shared" si="0"/>
        <v>0</v>
      </c>
    </row>
    <row r="29" spans="2:8" s="34" customFormat="1" x14ac:dyDescent="0.25">
      <c r="B29" s="36">
        <f t="shared" si="1"/>
        <v>42636</v>
      </c>
      <c r="C29" s="4"/>
      <c r="D29" s="4"/>
      <c r="E29" s="5"/>
      <c r="F29" s="4"/>
      <c r="G29" s="81"/>
      <c r="H29" s="78">
        <f t="shared" si="0"/>
        <v>0</v>
      </c>
    </row>
    <row r="30" spans="2:8" s="34" customFormat="1" x14ac:dyDescent="0.25">
      <c r="B30" s="35">
        <f t="shared" si="1"/>
        <v>42637</v>
      </c>
      <c r="C30" s="6"/>
      <c r="D30" s="6"/>
      <c r="E30" s="7"/>
      <c r="F30" s="6"/>
      <c r="G30" s="80"/>
      <c r="H30" s="78">
        <f t="shared" si="0"/>
        <v>0</v>
      </c>
    </row>
    <row r="31" spans="2:8" s="34" customFormat="1" x14ac:dyDescent="0.25">
      <c r="B31" s="35">
        <f t="shared" si="1"/>
        <v>42638</v>
      </c>
      <c r="C31" s="6"/>
      <c r="D31" s="6"/>
      <c r="E31" s="7"/>
      <c r="F31" s="6"/>
      <c r="G31" s="80"/>
      <c r="H31" s="78">
        <f t="shared" si="0"/>
        <v>0</v>
      </c>
    </row>
    <row r="32" spans="2:8" s="34" customFormat="1" x14ac:dyDescent="0.25">
      <c r="B32" s="36">
        <f t="shared" si="1"/>
        <v>42639</v>
      </c>
      <c r="C32" s="4"/>
      <c r="D32" s="4"/>
      <c r="E32" s="5"/>
      <c r="F32" s="4"/>
      <c r="G32" s="81"/>
      <c r="H32" s="78">
        <f t="shared" si="0"/>
        <v>0</v>
      </c>
    </row>
    <row r="33" spans="2:8" s="34" customFormat="1" x14ac:dyDescent="0.25">
      <c r="B33" s="36">
        <f t="shared" si="1"/>
        <v>42640</v>
      </c>
      <c r="C33" s="4"/>
      <c r="D33" s="4"/>
      <c r="E33" s="5"/>
      <c r="F33" s="4"/>
      <c r="G33" s="81"/>
      <c r="H33" s="78">
        <f t="shared" si="0"/>
        <v>0</v>
      </c>
    </row>
    <row r="34" spans="2:8" s="34" customFormat="1" x14ac:dyDescent="0.25">
      <c r="B34" s="36">
        <f t="shared" si="1"/>
        <v>42641</v>
      </c>
      <c r="C34" s="4"/>
      <c r="D34" s="4"/>
      <c r="E34" s="5"/>
      <c r="F34" s="4"/>
      <c r="G34" s="81"/>
      <c r="H34" s="78">
        <f t="shared" si="0"/>
        <v>0</v>
      </c>
    </row>
    <row r="35" spans="2:8" s="34" customFormat="1" x14ac:dyDescent="0.25">
      <c r="B35" s="36">
        <f t="shared" si="1"/>
        <v>42642</v>
      </c>
      <c r="C35" s="4"/>
      <c r="D35" s="4"/>
      <c r="E35" s="5"/>
      <c r="F35" s="4"/>
      <c r="G35" s="81"/>
      <c r="H35" s="78">
        <f t="shared" si="0"/>
        <v>0</v>
      </c>
    </row>
    <row r="36" spans="2:8" s="34" customFormat="1" ht="13.8" thickBot="1" x14ac:dyDescent="0.3">
      <c r="B36" s="36">
        <f t="shared" si="1"/>
        <v>42643</v>
      </c>
      <c r="C36" s="64"/>
      <c r="D36" s="4"/>
      <c r="E36" s="5"/>
      <c r="F36" s="4"/>
      <c r="G36" s="81"/>
      <c r="H36" s="78">
        <f t="shared" si="0"/>
        <v>0</v>
      </c>
    </row>
    <row r="37" spans="2:8" s="34" customFormat="1" x14ac:dyDescent="0.25">
      <c r="B37" s="38"/>
      <c r="C37" s="39"/>
      <c r="D37" s="40"/>
      <c r="E37" s="41">
        <f>SUM(H7:H36)</f>
        <v>0</v>
      </c>
      <c r="F37" s="42" t="s">
        <v>46</v>
      </c>
      <c r="G37" s="43"/>
    </row>
    <row r="38" spans="2:8" s="34" customFormat="1" x14ac:dyDescent="0.25">
      <c r="B38" s="44"/>
      <c r="C38" s="45" t="s">
        <v>57</v>
      </c>
      <c r="D38" s="46"/>
      <c r="E38" s="47">
        <f>E2*22</f>
        <v>0</v>
      </c>
      <c r="F38" s="48" t="s">
        <v>47</v>
      </c>
      <c r="G38" s="49"/>
    </row>
    <row r="39" spans="2:8" s="34" customFormat="1" x14ac:dyDescent="0.25">
      <c r="B39" s="44"/>
      <c r="C39" s="65"/>
      <c r="D39" s="50"/>
      <c r="E39" s="47">
        <f>IF(E37&gt;(22*E2),(E37-(22*E2)),0)</f>
        <v>0</v>
      </c>
      <c r="F39" s="48" t="s">
        <v>56</v>
      </c>
      <c r="G39" s="51"/>
    </row>
    <row r="40" spans="2:8" s="34" customFormat="1" x14ac:dyDescent="0.25">
      <c r="B40" s="44"/>
      <c r="C40" s="65"/>
      <c r="D40" s="46"/>
      <c r="E40" s="12"/>
      <c r="F40" s="48" t="s">
        <v>51</v>
      </c>
      <c r="G40" s="51"/>
    </row>
    <row r="41" spans="2:8" s="34" customFormat="1" x14ac:dyDescent="0.25">
      <c r="B41" s="44"/>
      <c r="C41" s="65"/>
      <c r="D41" s="46"/>
      <c r="E41" s="52" t="str">
        <f>IF(E37&gt;(22*E2),(E37*E40), "nvt")</f>
        <v>nvt</v>
      </c>
      <c r="F41" s="53" t="s">
        <v>53</v>
      </c>
      <c r="G41" s="51"/>
    </row>
    <row r="42" spans="2:8" s="34" customFormat="1" ht="13.8" thickBot="1" x14ac:dyDescent="0.3">
      <c r="B42" s="44"/>
      <c r="C42" s="65"/>
      <c r="D42" s="46"/>
      <c r="E42" s="54">
        <f>IF(E37&gt;(22*E2),(E38*E40), (E37*E40))</f>
        <v>0</v>
      </c>
      <c r="F42" s="55" t="s">
        <v>52</v>
      </c>
      <c r="G42" s="56"/>
    </row>
    <row r="43" spans="2:8" s="34" customFormat="1" x14ac:dyDescent="0.25">
      <c r="B43" s="44"/>
      <c r="C43" s="65"/>
      <c r="D43" s="46"/>
      <c r="E43" s="57">
        <f>(FLOOR(SUM(G7:G36),1))</f>
        <v>0</v>
      </c>
      <c r="F43" s="58" t="s">
        <v>49</v>
      </c>
      <c r="G43" s="59"/>
    </row>
    <row r="44" spans="2:8" s="34" customFormat="1" x14ac:dyDescent="0.25">
      <c r="B44" s="44"/>
      <c r="C44" s="65"/>
      <c r="D44" s="46"/>
      <c r="E44" s="13"/>
      <c r="F44" s="48" t="s">
        <v>50</v>
      </c>
      <c r="G44" s="51"/>
    </row>
    <row r="45" spans="2:8" s="34" customFormat="1" ht="14.4" customHeight="1" thickBot="1" x14ac:dyDescent="0.3">
      <c r="B45" s="60"/>
      <c r="C45" s="66"/>
      <c r="D45" s="61"/>
      <c r="E45" s="62">
        <f>E43*E44</f>
        <v>0</v>
      </c>
      <c r="F45" s="55" t="s">
        <v>54</v>
      </c>
      <c r="G45" s="56"/>
    </row>
    <row r="47" spans="2:8" x14ac:dyDescent="0.25">
      <c r="B47" s="26" t="s">
        <v>0</v>
      </c>
      <c r="E47" s="26" t="s">
        <v>12</v>
      </c>
      <c r="G47" s="27"/>
    </row>
  </sheetData>
  <sheetProtection algorithmName="SHA-512" hashValue="XlPylHdmKoVFHhPTRAQIGOpqimlBq3ehThiULxeCx2QJZvmypRxR6A+sTEkTatVa6rmom6+fz0draVI5tQrRkQ==" saltValue="MlMwbHinEINHM7OpddTMs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Bovijn, Eveline</cp:lastModifiedBy>
  <cp:lastPrinted>2015-11-18T08:37:04Z</cp:lastPrinted>
  <dcterms:created xsi:type="dcterms:W3CDTF">1996-10-14T23:33:28Z</dcterms:created>
  <dcterms:modified xsi:type="dcterms:W3CDTF">2017-12-01T10:13:52Z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