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bovijnev\Documents\testen website\EFRO\"/>
    </mc:Choice>
  </mc:AlternateContent>
  <bookViews>
    <workbookView xWindow="0" yWindow="0" windowWidth="23040" windowHeight="9216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37" i="2" l="1"/>
  <c r="E38" i="4"/>
  <c r="E37" i="6"/>
  <c r="E38" i="10"/>
  <c r="E38" i="11"/>
  <c r="E37" i="12"/>
  <c r="E38" i="9"/>
  <c r="E37" i="8"/>
  <c r="E38" i="7"/>
  <c r="E35" i="5"/>
  <c r="E38" i="1"/>
  <c r="E38" i="3"/>
  <c r="E44" i="3" l="1"/>
  <c r="E43" i="2"/>
  <c r="E44" i="4"/>
  <c r="E43" i="6"/>
  <c r="E44" i="10"/>
  <c r="E44" i="11"/>
  <c r="E43" i="12"/>
  <c r="E44" i="9"/>
  <c r="E43" i="8"/>
  <c r="E44" i="7"/>
  <c r="E41" i="5"/>
  <c r="E44" i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7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7" i="1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7" i="12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7" i="9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7" i="8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7" i="7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7" i="5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E46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E2" i="3"/>
  <c r="E45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E2" i="2"/>
  <c r="E46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E2" i="4"/>
  <c r="E45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E2" i="6"/>
  <c r="E46" i="10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E2" i="10"/>
  <c r="E46" i="1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E2" i="11"/>
  <c r="E45" i="12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E2" i="12"/>
  <c r="E46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E2" i="9"/>
  <c r="E45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E2" i="8"/>
  <c r="E46" i="7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E2" i="7"/>
  <c r="E43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E2" i="5"/>
  <c r="E42" i="6" l="1"/>
  <c r="E38" i="6"/>
  <c r="E41" i="6"/>
  <c r="E39" i="6"/>
  <c r="E43" i="10"/>
  <c r="E42" i="10"/>
  <c r="E39" i="10"/>
  <c r="E40" i="10"/>
  <c r="E39" i="3"/>
  <c r="E43" i="3"/>
  <c r="E42" i="3"/>
  <c r="E40" i="3"/>
  <c r="E43" i="9"/>
  <c r="E39" i="9"/>
  <c r="E42" i="9"/>
  <c r="E40" i="9"/>
  <c r="E43" i="7"/>
  <c r="E39" i="7"/>
  <c r="E42" i="7"/>
  <c r="E40" i="7"/>
  <c r="E42" i="2"/>
  <c r="E41" i="2"/>
  <c r="E39" i="2"/>
  <c r="E38" i="2"/>
  <c r="E42" i="8"/>
  <c r="E41" i="8"/>
  <c r="E39" i="8"/>
  <c r="E38" i="8"/>
  <c r="E43" i="11"/>
  <c r="E42" i="11"/>
  <c r="E40" i="11"/>
  <c r="E39" i="11"/>
  <c r="E39" i="5"/>
  <c r="E37" i="5"/>
  <c r="E40" i="5"/>
  <c r="E36" i="5"/>
  <c r="E42" i="12"/>
  <c r="E41" i="12"/>
  <c r="E38" i="12"/>
  <c r="E39" i="12"/>
  <c r="E39" i="4"/>
  <c r="E43" i="4"/>
  <c r="E42" i="4"/>
  <c r="E40" i="4"/>
  <c r="B27" i="5"/>
  <c r="B28" i="5" s="1"/>
  <c r="B29" i="5" s="1"/>
  <c r="B30" i="5" s="1"/>
  <c r="B31" i="5" s="1"/>
  <c r="B32" i="5" s="1"/>
  <c r="B33" i="5" s="1"/>
  <c r="B34" i="5" s="1"/>
  <c r="E2" i="1"/>
  <c r="E46" i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/>
  <c r="F9" i="14"/>
  <c r="G9" i="14" s="1"/>
  <c r="F10" i="14"/>
  <c r="G10" i="14" s="1"/>
  <c r="F11" i="14"/>
  <c r="G11" i="14" s="1"/>
  <c r="F12" i="14"/>
  <c r="G12" i="14"/>
  <c r="F13" i="14"/>
  <c r="G13" i="14" s="1"/>
  <c r="F14" i="14"/>
  <c r="G14" i="14" s="1"/>
  <c r="F15" i="14"/>
  <c r="G15" i="14" s="1"/>
  <c r="F16" i="14"/>
  <c r="G16" i="14"/>
  <c r="F17" i="14"/>
  <c r="G17" i="14" s="1"/>
  <c r="F18" i="14"/>
  <c r="G18" i="14" s="1"/>
  <c r="F19" i="14"/>
  <c r="G19" i="14" s="1"/>
  <c r="F2" i="14"/>
  <c r="G2" i="14" s="1"/>
  <c r="E42" i="1" l="1"/>
  <c r="E40" i="1"/>
  <c r="E39" i="1"/>
  <c r="E4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<sst xmlns="http://schemas.openxmlformats.org/spreadsheetml/2006/main" count="344" uniqueCount="80">
  <si>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</si>
  <si>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</si>
  <si>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</si>
  <si>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</si>
  <si>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</si>
  <si>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</si>
  <si>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</si>
  <si>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</si>
  <si>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</si>
  <si>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</si>
  <si>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</si>
  <si>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</si>
  <si>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</si>
  <si>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</si>
  <si>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</si>
  <si>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</si>
  <si>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</si>
  <si>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</si>
  <si>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</si>
  <si>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</si>
  <si>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</si>
  <si>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>Deze tijdsregistratie omvat alle werkelijk gepresteerde uren in het kader van de uitvoering van het EFRO-project.</t>
  </si>
  <si>
    <t xml:space="preserve">   ° de gereden reisweg indien kilometers worden ingebracht</t>
  </si>
  <si>
    <t xml:space="preserve">   ° een duidelijke omschrijving van de EFRO-activiteiten</t>
  </si>
  <si>
    <t>€/km</t>
  </si>
  <si>
    <t>Vul het standaarduurtarief voor de betrokken werknemer in, de in te dienen loonkost wordt automatisch berekend</t>
  </si>
  <si>
    <t>Vul de kilometervergoeding in die geldig is voor de Vlaamse overheid (cfr. www.efro.be voor de meest recente gegevens) .</t>
  </si>
  <si>
    <t>7)</t>
  </si>
  <si>
    <t>uur/week</t>
  </si>
  <si>
    <t>ARBEIDSREGIME:</t>
  </si>
  <si>
    <t>Vul bovenaan projectnummer, werkgever, naam personeelslid en arbeidsregime in. Arbeidsregime wordt uitgedrukt als aantal te presteren uren per week volgens arbeidscontract.</t>
  </si>
  <si>
    <t>Indien er op maandbasis overuren worden ingediend, dan worden deze automatisch berekend.</t>
  </si>
  <si>
    <t>Dit geldt eveneens voor eventuele projecturen gepresteerd tijdens weekend- of feestdagen.</t>
  </si>
  <si>
    <t>De Beheersautoriteit kan beslissen tot schrapping van alle ingediende overuren indien het bewijs van deze overuren als onvoldoende wordt beschouwd.</t>
  </si>
  <si>
    <t>NAAM LEIDINGGEVENDE:</t>
  </si>
  <si>
    <t>Standaarduurtarief = brutomaandloon (januari) x 1,2%</t>
  </si>
  <si>
    <t>Personeelslid</t>
  </si>
  <si>
    <t>Jaar</t>
  </si>
  <si>
    <t>Brutoloon (van januari van dat jaar of eerste volle maand gewerkt in dat jaar)</t>
  </si>
  <si>
    <t>Brutoloon verrekend naar 100%</t>
  </si>
  <si>
    <t>SUT (brutoloon * 1,2 %)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</si>
  <si>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</si>
  <si>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</si>
  <si>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</si>
  <si>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</si>
  <si>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</si>
  <si>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</si>
  <si>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uren volgens arbeidsovereenkomst</t>
  </si>
  <si>
    <t xml:space="preserve">   vanaf 01/07/2015:</t>
  </si>
  <si>
    <t>km gereden</t>
  </si>
  <si>
    <t>€/km (kilometervergoeding Vlaamse overheid)</t>
  </si>
  <si>
    <t>€/u (SUT max. 100€/u)</t>
  </si>
  <si>
    <t>personeelskost zonder overuren</t>
  </si>
  <si>
    <t>personeelskost met overuren</t>
  </si>
  <si>
    <t>verplaatsingskost</t>
  </si>
  <si>
    <t>DUIDELIJKE OMSCHRIJVING EFRO-ACTIVITEIT</t>
  </si>
  <si>
    <t>overuren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</si>
  <si>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</si>
  <si>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</si>
  <si>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   (verlof, ziekte, teamactiviteiten, algemene opleidingen ed. kunnen niet ingebracht worden als EFRO uren)</t>
  </si>
  <si>
    <t xml:space="preserve">   ° de gereden kilometers ikv EFRO-project</t>
  </si>
  <si>
    <t>Pasen</t>
  </si>
  <si>
    <t>O.L.H. Hemelvaart</t>
  </si>
  <si>
    <t>Pinksteren</t>
  </si>
  <si>
    <t>O.L.V.Hemelvaart</t>
  </si>
  <si>
    <t>6)</t>
  </si>
  <si>
    <t>Datum en handtekening van personeelslid en leidinggevende.</t>
  </si>
  <si>
    <t>Het totaal van de gepresteerde uren wordt automatisch berekend.</t>
  </si>
  <si>
    <t>De berekening van het standaarduurtarief kan eenvoudig gebeuren via de tabel opgenomen in het tabblad SUT.</t>
  </si>
  <si>
    <t>Het totaal van de kilometers wordt automatisch berekend.</t>
  </si>
  <si>
    <t>Geef indien nodig bijkomende toelichting in het veld 'Toelichting'.</t>
  </si>
  <si>
    <r>
      <t>LET OP</t>
    </r>
    <r>
      <rPr>
        <sz val="10"/>
        <rFont val="FlandersArtSans-Regular"/>
      </rPr>
      <t>: overuren zijn enkel subsidiabel indien deze betaald of gecompenseerd werden</t>
    </r>
  </si>
  <si>
    <t xml:space="preserve">   Mogelijkheid 1: het effectief indienen van de overuren en het bewijzen van de betaling of de compensatie van deze overuren bij de controle van de kosten</t>
  </si>
  <si>
    <t xml:space="preserve">   Mogelijkheid 2: het beperken van de ingediende uren tot het maximum aantal te presteren uren per maand conform het arbeidscontract</t>
  </si>
  <si>
    <t>Beide mogelijkheden worden berekend in de tijdsregistratie. Bij indiening van de kosten in de EFRO-toepassing wordt de keuze gemaakt tussen indiening met of zonder overuren.</t>
  </si>
  <si>
    <t>De kilometerkost wordt automatisch berekend en kan worden ingediend in de EFRO-toepassing.</t>
  </si>
  <si>
    <t xml:space="preserve">   vanaf 01/07/2016:</t>
  </si>
  <si>
    <r>
      <t>UREN EFRO</t>
    </r>
    <r>
      <rPr>
        <b/>
        <sz val="8"/>
        <rFont val="FlandersArtSans-Regular"/>
      </rPr>
      <t xml:space="preserve"> (uren:minuten)</t>
    </r>
  </si>
  <si>
    <r>
      <t xml:space="preserve">UREN EFRO </t>
    </r>
    <r>
      <rPr>
        <b/>
        <sz val="8"/>
        <rFont val="FlandersArtSans-Regular"/>
      </rPr>
      <t>(uren:minuten)</t>
    </r>
  </si>
  <si>
    <r>
      <t xml:space="preserve">   ° de werkelijk gepresteerde uren activiteit ikv EFRO-project, in</t>
    </r>
    <r>
      <rPr>
        <b/>
        <sz val="10"/>
        <rFont val="FlandersArtSans-Regular"/>
      </rPr>
      <t xml:space="preserve"> uren:minuten</t>
    </r>
    <r>
      <rPr>
        <sz val="10"/>
        <rFont val="FlandersArtSans-Regular"/>
      </rPr>
      <t xml:space="preserve"> (bv. 4:30)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</si>
</sst>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/mm/yy;@"/>
    <numFmt numFmtId="165" formatCode="_ [$€-813]\ * #,##0.00_ ;_ [$€-813]\ * \-#,##0.00_ ;_ [$€-813]\ * &quot;-&quot;??_ ;_ @_ "/>
    <numFmt numFmtId="166" formatCode="0.0000"/>
    <numFmt numFmtId="167" formatCode="#,##0_ ;\-#,##0\ "/>
    <numFmt numFmtId="168" formatCode="&quot;€&quot;\ #,##0.00;[Red]&quot;€&quot;\ #,##0.00"/>
    <numFmt numFmtId="169" formatCode="0.0"/>
    <numFmt numFmtId="170" formatCode="h:mm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b/>
      <sz val="8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4" fillId="0" borderId="9" xfId="0" applyNumberFormat="1" applyFont="1" applyFill="1" applyBorder="1" applyAlignment="1" applyProtection="1">
      <alignment vertical="top" wrapText="1" shrinkToFit="1"/>
      <protection locked="0"/>
    </xf>
    <xf numFmtId="166" fontId="4" fillId="0" borderId="9" xfId="0" applyNumberFormat="1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2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6" xfId="0" applyFont="1" applyFill="1" applyBorder="1" applyAlignment="1" applyProtection="1">
      <alignment vertical="top" wrapText="1" shrinkToFit="1"/>
    </xf>
    <xf numFmtId="0" fontId="4" fillId="0" borderId="3" xfId="0" applyFont="1" applyFill="1" applyBorder="1" applyAlignment="1" applyProtection="1">
      <alignment vertical="top" wrapText="1" shrinkToFit="1"/>
    </xf>
    <xf numFmtId="4" fontId="4" fillId="0" borderId="18" xfId="0" applyNumberFormat="1" applyFont="1" applyFill="1" applyBorder="1" applyAlignment="1" applyProtection="1">
      <alignment vertical="top" wrapText="1" shrinkToFit="1"/>
    </xf>
    <xf numFmtId="0" fontId="4" fillId="0" borderId="10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17" xfId="0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4" fillId="0" borderId="2" xfId="0" applyFont="1" applyFill="1" applyBorder="1" applyAlignment="1" applyProtection="1"/>
    <xf numFmtId="0" fontId="4" fillId="0" borderId="15" xfId="0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 shrinkToFit="1"/>
    </xf>
    <xf numFmtId="0" fontId="4" fillId="0" borderId="12" xfId="0" applyFont="1" applyFill="1" applyBorder="1" applyAlignment="1" applyProtection="1"/>
    <xf numFmtId="168" fontId="3" fillId="0" borderId="16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/>
    <xf numFmtId="168" fontId="3" fillId="0" borderId="19" xfId="0" applyNumberFormat="1" applyFont="1" applyFill="1" applyBorder="1" applyAlignment="1" applyProtection="1"/>
    <xf numFmtId="0" fontId="3" fillId="0" borderId="13" xfId="0" applyFont="1" applyFill="1" applyBorder="1" applyAlignment="1" applyProtection="1"/>
    <xf numFmtId="0" fontId="4" fillId="0" borderId="14" xfId="0" applyFont="1" applyFill="1" applyBorder="1" applyAlignment="1" applyProtection="1"/>
    <xf numFmtId="167" fontId="4" fillId="0" borderId="18" xfId="0" applyNumberFormat="1" applyFont="1" applyFill="1" applyBorder="1" applyAlignment="1" applyProtection="1">
      <alignment horizontal="right" vertical="top" wrapText="1" shrinkToFit="1"/>
    </xf>
    <xf numFmtId="0" fontId="4" fillId="0" borderId="10" xfId="0" applyFont="1" applyFill="1" applyBorder="1" applyAlignment="1" applyProtection="1"/>
    <xf numFmtId="0" fontId="4" fillId="0" borderId="11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165" fontId="3" fillId="0" borderId="20" xfId="0" applyNumberFormat="1" applyFont="1" applyFill="1" applyBorder="1" applyAlignment="1" applyProtection="1">
      <alignment horizontal="right"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4" fontId="4" fillId="0" borderId="15" xfId="0" applyNumberFormat="1" applyFont="1" applyFill="1" applyBorder="1" applyAlignment="1" applyProtection="1">
      <alignment horizontal="right" vertical="top" wrapText="1" shrinkToFit="1"/>
    </xf>
    <xf numFmtId="169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69" fontId="4" fillId="0" borderId="3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2" fontId="3" fillId="0" borderId="0" xfId="0" applyNumberFormat="1" applyFont="1" applyFill="1" applyProtection="1"/>
    <xf numFmtId="2" fontId="4" fillId="2" borderId="0" xfId="0" applyNumberFormat="1" applyFont="1" applyFill="1" applyProtection="1"/>
    <xf numFmtId="170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2" borderId="3" xfId="0" applyNumberFormat="1" applyFont="1" applyFill="1" applyBorder="1" applyAlignment="1" applyProtection="1">
      <alignment horizontal="right" vertical="top" wrapText="1" shrinkToFit="1"/>
      <protection locked="0"/>
    </xf>
    <xf numFmtId="170" fontId="4" fillId="0" borderId="3" xfId="0" applyNumberFormat="1" applyFont="1" applyFill="1" applyBorder="1" applyAlignment="1" applyProtection="1">
      <alignment horizontal="right"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Normal="100"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77</v>
      </c>
      <c r="F6" s="24" t="s">
        <v>43</v>
      </c>
      <c r="G6" s="23" t="s">
        <v>45</v>
      </c>
    </row>
    <row r="7" spans="1:8" ht="12.75" customHeight="1" x14ac:dyDescent="0.25">
      <c r="B7" s="26">
        <v>42736</v>
      </c>
      <c r="C7" s="5" t="s">
        <v>4</v>
      </c>
      <c r="D7" s="5"/>
      <c r="E7" s="78"/>
      <c r="F7" s="5"/>
      <c r="G7" s="66"/>
      <c r="H7" s="64">
        <f>ROUND(E7,2)</f>
        <v>0</v>
      </c>
    </row>
    <row r="8" spans="1:8" x14ac:dyDescent="0.25">
      <c r="B8" s="27">
        <f>B7+1</f>
        <v>42737</v>
      </c>
      <c r="C8" s="4"/>
      <c r="D8" s="4"/>
      <c r="E8" s="77"/>
      <c r="F8" s="4"/>
      <c r="G8" s="67"/>
      <c r="H8" s="64">
        <f t="shared" ref="H8:H37" si="0">ROUND(E8,2)</f>
        <v>0</v>
      </c>
    </row>
    <row r="9" spans="1:8" x14ac:dyDescent="0.25">
      <c r="B9" s="27">
        <f t="shared" ref="B9:B37" si="1">B8+1</f>
        <v>42738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42739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42740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42741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6">
        <f t="shared" si="1"/>
        <v>42742</v>
      </c>
      <c r="C13" s="5"/>
      <c r="D13" s="5"/>
      <c r="E13" s="78"/>
      <c r="F13" s="5"/>
      <c r="G13" s="66"/>
      <c r="H13" s="64">
        <f t="shared" si="0"/>
        <v>0</v>
      </c>
    </row>
    <row r="14" spans="1:8" x14ac:dyDescent="0.25">
      <c r="B14" s="26">
        <f t="shared" si="1"/>
        <v>42743</v>
      </c>
      <c r="C14" s="5"/>
      <c r="D14" s="5"/>
      <c r="E14" s="78"/>
      <c r="F14" s="5"/>
      <c r="G14" s="66"/>
      <c r="H14" s="64">
        <f t="shared" si="0"/>
        <v>0</v>
      </c>
    </row>
    <row r="15" spans="1:8" x14ac:dyDescent="0.25">
      <c r="B15" s="27">
        <f t="shared" si="1"/>
        <v>42744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42745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42746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42747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42748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6">
        <f t="shared" si="1"/>
        <v>42749</v>
      </c>
      <c r="C20" s="5"/>
      <c r="D20" s="5"/>
      <c r="E20" s="78"/>
      <c r="F20" s="5"/>
      <c r="G20" s="66"/>
      <c r="H20" s="64">
        <f t="shared" si="0"/>
        <v>0</v>
      </c>
    </row>
    <row r="21" spans="2:8" x14ac:dyDescent="0.25">
      <c r="B21" s="26">
        <f t="shared" si="1"/>
        <v>42750</v>
      </c>
      <c r="C21" s="5"/>
      <c r="D21" s="5"/>
      <c r="E21" s="78"/>
      <c r="F21" s="5"/>
      <c r="G21" s="66"/>
      <c r="H21" s="64">
        <f t="shared" si="0"/>
        <v>0</v>
      </c>
    </row>
    <row r="22" spans="2:8" x14ac:dyDescent="0.25">
      <c r="B22" s="27">
        <f t="shared" si="1"/>
        <v>42751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42752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7">
        <f t="shared" si="1"/>
        <v>42753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42754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42755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6">
        <f t="shared" si="1"/>
        <v>42756</v>
      </c>
      <c r="C27" s="5"/>
      <c r="D27" s="5"/>
      <c r="E27" s="78"/>
      <c r="F27" s="5"/>
      <c r="G27" s="66"/>
      <c r="H27" s="64">
        <f t="shared" si="0"/>
        <v>0</v>
      </c>
    </row>
    <row r="28" spans="2:8" x14ac:dyDescent="0.25">
      <c r="B28" s="26">
        <f t="shared" si="1"/>
        <v>42757</v>
      </c>
      <c r="C28" s="5"/>
      <c r="D28" s="5"/>
      <c r="E28" s="78"/>
      <c r="F28" s="5"/>
      <c r="G28" s="66"/>
      <c r="H28" s="64">
        <f t="shared" si="0"/>
        <v>0</v>
      </c>
    </row>
    <row r="29" spans="2:8" x14ac:dyDescent="0.25">
      <c r="B29" s="27">
        <f t="shared" si="1"/>
        <v>42758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42759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7">
        <f t="shared" si="1"/>
        <v>42760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7">
        <f t="shared" si="1"/>
        <v>42761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42762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6">
        <f t="shared" si="1"/>
        <v>42763</v>
      </c>
      <c r="C34" s="5"/>
      <c r="D34" s="5"/>
      <c r="E34" s="78"/>
      <c r="F34" s="5"/>
      <c r="G34" s="66"/>
      <c r="H34" s="64">
        <f t="shared" si="0"/>
        <v>0</v>
      </c>
    </row>
    <row r="35" spans="2:8" x14ac:dyDescent="0.25">
      <c r="B35" s="26">
        <f t="shared" si="1"/>
        <v>42764</v>
      </c>
      <c r="C35" s="5"/>
      <c r="D35" s="5"/>
      <c r="E35" s="78"/>
      <c r="F35" s="5"/>
      <c r="G35" s="66"/>
      <c r="H35" s="64">
        <f t="shared" si="0"/>
        <v>0</v>
      </c>
    </row>
    <row r="36" spans="2:8" x14ac:dyDescent="0.25">
      <c r="B36" s="27">
        <f t="shared" si="1"/>
        <v>42765</v>
      </c>
      <c r="C36" s="54"/>
      <c r="D36" s="4"/>
      <c r="E36" s="77"/>
      <c r="F36" s="4"/>
      <c r="G36" s="67"/>
      <c r="H36" s="64">
        <f t="shared" si="0"/>
        <v>0</v>
      </c>
    </row>
    <row r="37" spans="2:8" ht="13.8" thickBot="1" x14ac:dyDescent="0.3">
      <c r="B37" s="29">
        <f t="shared" si="1"/>
        <v>42766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e0BJUxEw3cskSxc9C0D6noLkNYPyhb1WrZRr5b7jlVlj7Quj9uW5OBkcrydkO5t9VY0bXMDuzozh6y8qE1D9mg==" saltValue="GG5KaGp0UJzM+F96QVUhU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6">
        <v>43009</v>
      </c>
      <c r="C7" s="5"/>
      <c r="D7" s="5"/>
      <c r="E7" s="78"/>
      <c r="F7" s="5"/>
      <c r="G7" s="66"/>
      <c r="H7" s="64">
        <f t="shared" ref="H7:H37" si="0">ROUND(E7,2)</f>
        <v>0</v>
      </c>
    </row>
    <row r="8" spans="1:8" x14ac:dyDescent="0.25">
      <c r="B8" s="27">
        <f>B7+1</f>
        <v>43010</v>
      </c>
      <c r="C8" s="4"/>
      <c r="D8" s="4"/>
      <c r="E8" s="77"/>
      <c r="F8" s="4"/>
      <c r="G8" s="67"/>
      <c r="H8" s="64">
        <f t="shared" si="0"/>
        <v>0</v>
      </c>
    </row>
    <row r="9" spans="1:8" x14ac:dyDescent="0.25">
      <c r="B9" s="27">
        <f t="shared" ref="B9:B37" si="1">B8+1</f>
        <v>43011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43012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43013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43014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6">
        <f t="shared" si="1"/>
        <v>43015</v>
      </c>
      <c r="C13" s="5"/>
      <c r="D13" s="5"/>
      <c r="E13" s="78"/>
      <c r="F13" s="5"/>
      <c r="G13" s="66"/>
      <c r="H13" s="64">
        <f t="shared" si="0"/>
        <v>0</v>
      </c>
    </row>
    <row r="14" spans="1:8" x14ac:dyDescent="0.25">
      <c r="B14" s="26">
        <f t="shared" si="1"/>
        <v>43016</v>
      </c>
      <c r="C14" s="5"/>
      <c r="D14" s="5"/>
      <c r="E14" s="78"/>
      <c r="F14" s="5"/>
      <c r="G14" s="66"/>
      <c r="H14" s="64">
        <f t="shared" si="0"/>
        <v>0</v>
      </c>
    </row>
    <row r="15" spans="1:8" x14ac:dyDescent="0.25">
      <c r="B15" s="27">
        <f t="shared" si="1"/>
        <v>43017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43018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43019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43020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43021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6">
        <f t="shared" si="1"/>
        <v>43022</v>
      </c>
      <c r="C20" s="5"/>
      <c r="D20" s="5"/>
      <c r="E20" s="78"/>
      <c r="F20" s="5"/>
      <c r="G20" s="66"/>
      <c r="H20" s="64">
        <f t="shared" si="0"/>
        <v>0</v>
      </c>
    </row>
    <row r="21" spans="2:8" x14ac:dyDescent="0.25">
      <c r="B21" s="26">
        <f t="shared" si="1"/>
        <v>43023</v>
      </c>
      <c r="C21" s="5"/>
      <c r="D21" s="5"/>
      <c r="E21" s="78"/>
      <c r="F21" s="5"/>
      <c r="G21" s="66"/>
      <c r="H21" s="64">
        <f t="shared" si="0"/>
        <v>0</v>
      </c>
    </row>
    <row r="22" spans="2:8" x14ac:dyDescent="0.25">
      <c r="B22" s="27">
        <f t="shared" si="1"/>
        <v>43024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43025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7">
        <f t="shared" si="1"/>
        <v>43026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43027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43028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6">
        <f t="shared" si="1"/>
        <v>43029</v>
      </c>
      <c r="C27" s="5"/>
      <c r="D27" s="5"/>
      <c r="E27" s="78"/>
      <c r="F27" s="5"/>
      <c r="G27" s="66"/>
      <c r="H27" s="64">
        <f t="shared" si="0"/>
        <v>0</v>
      </c>
    </row>
    <row r="28" spans="2:8" x14ac:dyDescent="0.25">
      <c r="B28" s="26">
        <f t="shared" si="1"/>
        <v>43030</v>
      </c>
      <c r="C28" s="5"/>
      <c r="D28" s="5"/>
      <c r="E28" s="78"/>
      <c r="F28" s="5"/>
      <c r="G28" s="66"/>
      <c r="H28" s="64">
        <f t="shared" si="0"/>
        <v>0</v>
      </c>
    </row>
    <row r="29" spans="2:8" x14ac:dyDescent="0.25">
      <c r="B29" s="27">
        <f t="shared" si="1"/>
        <v>43031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43032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7">
        <f t="shared" si="1"/>
        <v>43033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7">
        <f t="shared" si="1"/>
        <v>43034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43035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6">
        <f t="shared" si="1"/>
        <v>43036</v>
      </c>
      <c r="C34" s="5"/>
      <c r="D34" s="5"/>
      <c r="E34" s="78"/>
      <c r="F34" s="5"/>
      <c r="G34" s="66"/>
      <c r="H34" s="64">
        <f t="shared" si="0"/>
        <v>0</v>
      </c>
    </row>
    <row r="35" spans="2:8" x14ac:dyDescent="0.25">
      <c r="B35" s="26">
        <f t="shared" si="1"/>
        <v>43037</v>
      </c>
      <c r="C35" s="5"/>
      <c r="D35" s="5"/>
      <c r="E35" s="78"/>
      <c r="F35" s="5"/>
      <c r="G35" s="66"/>
      <c r="H35" s="64">
        <f t="shared" si="0"/>
        <v>0</v>
      </c>
    </row>
    <row r="36" spans="2:8" x14ac:dyDescent="0.25">
      <c r="B36" s="27">
        <f t="shared" si="1"/>
        <v>43038</v>
      </c>
      <c r="C36" s="54"/>
      <c r="D36" s="4"/>
      <c r="E36" s="77"/>
      <c r="F36" s="4"/>
      <c r="G36" s="67"/>
      <c r="H36" s="64">
        <f t="shared" si="0"/>
        <v>0</v>
      </c>
    </row>
    <row r="37" spans="2:8" ht="13.8" thickBot="1" x14ac:dyDescent="0.3">
      <c r="B37" s="29">
        <f t="shared" si="1"/>
        <v>43039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MB1Vr4lrzAvY9bszKwz8l8U0zPLqPQveBD4EmoAKZn/CSZbiiymVt+vxj8riP2uIYBNrZMoptAkiYBBv3GdqOg==" saltValue="3G7qcSrAiSovHUN9XH2GR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4"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6">
        <v>43040</v>
      </c>
      <c r="C7" s="5" t="s">
        <v>17</v>
      </c>
      <c r="D7" s="5"/>
      <c r="E7" s="78"/>
      <c r="F7" s="5"/>
      <c r="G7" s="66"/>
      <c r="H7" s="64">
        <f>ROUND(E7,2)</f>
        <v>0</v>
      </c>
    </row>
    <row r="8" spans="1:8" x14ac:dyDescent="0.25">
      <c r="B8" s="27">
        <f>B7+1</f>
        <v>43041</v>
      </c>
      <c r="C8" s="4"/>
      <c r="D8" s="4"/>
      <c r="E8" s="77"/>
      <c r="F8" s="4"/>
      <c r="G8" s="67"/>
      <c r="H8" s="64">
        <f t="shared" ref="H8:H36" si="0">ROUND(E8,2)</f>
        <v>0</v>
      </c>
    </row>
    <row r="9" spans="1:8" x14ac:dyDescent="0.25">
      <c r="B9" s="27">
        <f t="shared" ref="B9:B36" si="1">B8+1</f>
        <v>43042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6">
        <f t="shared" si="1"/>
        <v>43043</v>
      </c>
      <c r="C10" s="5"/>
      <c r="D10" s="5"/>
      <c r="E10" s="78"/>
      <c r="F10" s="5"/>
      <c r="G10" s="66"/>
      <c r="H10" s="64">
        <f t="shared" si="0"/>
        <v>0</v>
      </c>
    </row>
    <row r="11" spans="1:8" x14ac:dyDescent="0.25">
      <c r="B11" s="26">
        <f t="shared" si="1"/>
        <v>43044</v>
      </c>
      <c r="C11" s="5"/>
      <c r="D11" s="5"/>
      <c r="E11" s="78"/>
      <c r="F11" s="5"/>
      <c r="G11" s="66"/>
      <c r="H11" s="64">
        <f t="shared" si="0"/>
        <v>0</v>
      </c>
    </row>
    <row r="12" spans="1:8" x14ac:dyDescent="0.25">
      <c r="B12" s="27">
        <f t="shared" si="1"/>
        <v>43045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43046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43047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43048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43049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6">
        <f t="shared" si="1"/>
        <v>43050</v>
      </c>
      <c r="C17" s="5" t="s">
        <v>18</v>
      </c>
      <c r="D17" s="5"/>
      <c r="E17" s="78"/>
      <c r="F17" s="5"/>
      <c r="G17" s="66"/>
      <c r="H17" s="64">
        <f t="shared" si="0"/>
        <v>0</v>
      </c>
    </row>
    <row r="18" spans="2:8" x14ac:dyDescent="0.25">
      <c r="B18" s="26">
        <f t="shared" si="1"/>
        <v>43051</v>
      </c>
      <c r="C18" s="5"/>
      <c r="D18" s="5"/>
      <c r="E18" s="78"/>
      <c r="F18" s="5"/>
      <c r="G18" s="66"/>
      <c r="H18" s="64">
        <f t="shared" si="0"/>
        <v>0</v>
      </c>
    </row>
    <row r="19" spans="2:8" x14ac:dyDescent="0.25">
      <c r="B19" s="27">
        <f t="shared" si="1"/>
        <v>43052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43053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43054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7">
        <f t="shared" si="1"/>
        <v>43055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43056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6">
        <f t="shared" si="1"/>
        <v>43057</v>
      </c>
      <c r="C24" s="5"/>
      <c r="D24" s="5"/>
      <c r="E24" s="78"/>
      <c r="F24" s="5"/>
      <c r="G24" s="66"/>
      <c r="H24" s="64">
        <f t="shared" si="0"/>
        <v>0</v>
      </c>
    </row>
    <row r="25" spans="2:8" x14ac:dyDescent="0.25">
      <c r="B25" s="26">
        <f t="shared" si="1"/>
        <v>43058</v>
      </c>
      <c r="C25" s="5"/>
      <c r="D25" s="5"/>
      <c r="E25" s="78"/>
      <c r="F25" s="5"/>
      <c r="G25" s="66"/>
      <c r="H25" s="64">
        <f t="shared" si="0"/>
        <v>0</v>
      </c>
    </row>
    <row r="26" spans="2:8" x14ac:dyDescent="0.25">
      <c r="B26" s="27">
        <f t="shared" si="1"/>
        <v>43059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43060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43061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43062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43063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6">
        <f t="shared" si="1"/>
        <v>43064</v>
      </c>
      <c r="C31" s="5"/>
      <c r="D31" s="5"/>
      <c r="E31" s="78"/>
      <c r="F31" s="5"/>
      <c r="G31" s="66"/>
      <c r="H31" s="64">
        <f t="shared" si="0"/>
        <v>0</v>
      </c>
    </row>
    <row r="32" spans="2:8" x14ac:dyDescent="0.25">
      <c r="B32" s="26">
        <f t="shared" si="1"/>
        <v>43065</v>
      </c>
      <c r="C32" s="5"/>
      <c r="D32" s="5"/>
      <c r="E32" s="78"/>
      <c r="F32" s="5"/>
      <c r="G32" s="66"/>
      <c r="H32" s="64">
        <f t="shared" si="0"/>
        <v>0</v>
      </c>
    </row>
    <row r="33" spans="2:8" x14ac:dyDescent="0.25">
      <c r="B33" s="27">
        <f t="shared" si="1"/>
        <v>43066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43067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43068</v>
      </c>
      <c r="C35" s="4"/>
      <c r="D35" s="4"/>
      <c r="E35" s="77"/>
      <c r="F35" s="4"/>
      <c r="G35" s="67"/>
      <c r="H35" s="64">
        <f t="shared" si="0"/>
        <v>0</v>
      </c>
    </row>
    <row r="36" spans="2:8" ht="13.8" thickBot="1" x14ac:dyDescent="0.3">
      <c r="B36" s="27">
        <f t="shared" si="1"/>
        <v>43069</v>
      </c>
      <c r="C36" s="54"/>
      <c r="D36" s="4"/>
      <c r="E36" s="77"/>
      <c r="F36" s="4"/>
      <c r="G36" s="67"/>
      <c r="H36" s="64">
        <f t="shared" si="0"/>
        <v>0</v>
      </c>
    </row>
    <row r="37" spans="2:8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8" x14ac:dyDescent="0.25">
      <c r="B38" s="35"/>
      <c r="C38" s="36" t="s">
        <v>57</v>
      </c>
      <c r="D38" s="37"/>
      <c r="E38" s="38">
        <f>E2*21</f>
        <v>0</v>
      </c>
      <c r="F38" s="39" t="s">
        <v>47</v>
      </c>
      <c r="G38" s="40"/>
    </row>
    <row r="39" spans="2:8" x14ac:dyDescent="0.25">
      <c r="B39" s="35"/>
      <c r="C39" s="55"/>
      <c r="D39" s="41"/>
      <c r="E39" s="38">
        <f>IF(E37&gt;(21*E2),(E37-(21*E2)),0)</f>
        <v>0</v>
      </c>
      <c r="F39" s="39" t="s">
        <v>56</v>
      </c>
      <c r="G39" s="42"/>
    </row>
    <row r="40" spans="2:8" x14ac:dyDescent="0.25">
      <c r="B40" s="35"/>
      <c r="C40" s="55"/>
      <c r="D40" s="37"/>
      <c r="E40" s="9"/>
      <c r="F40" s="39" t="s">
        <v>51</v>
      </c>
      <c r="G40" s="42"/>
    </row>
    <row r="41" spans="2:8" x14ac:dyDescent="0.25">
      <c r="B41" s="35"/>
      <c r="C41" s="55"/>
      <c r="D41" s="37"/>
      <c r="E41" s="43" t="str">
        <f>IF(E37&gt;(21*E2),(E37*E40), "nvt")</f>
        <v>nvt</v>
      </c>
      <c r="F41" s="44" t="s">
        <v>53</v>
      </c>
      <c r="G41" s="42"/>
    </row>
    <row r="42" spans="2:8" ht="13.8" thickBot="1" x14ac:dyDescent="0.3">
      <c r="B42" s="35"/>
      <c r="C42" s="55"/>
      <c r="D42" s="37"/>
      <c r="E42" s="45">
        <f>IF(E37&gt;(21*E2),(E38*E40), (E37*E40))</f>
        <v>0</v>
      </c>
      <c r="F42" s="46" t="s">
        <v>52</v>
      </c>
      <c r="G42" s="47"/>
    </row>
    <row r="43" spans="2:8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8" x14ac:dyDescent="0.25">
      <c r="B44" s="35"/>
      <c r="C44" s="55"/>
      <c r="D44" s="37"/>
      <c r="E44" s="10"/>
      <c r="F44" s="39" t="s">
        <v>50</v>
      </c>
      <c r="G44" s="42"/>
    </row>
    <row r="45" spans="2:8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8" x14ac:dyDescent="0.25">
      <c r="B47" s="70" t="s">
        <v>0</v>
      </c>
      <c r="E47" s="70" t="s">
        <v>12</v>
      </c>
      <c r="G47" s="71"/>
    </row>
  </sheetData>
  <sheetProtection algorithmName="SHA-512" hashValue="FacuBcTrIkRhmSSIp93ZARrAA6U8nZrrYTLIn+w4ecaeqR7KL4DrsJ3oPRAs9tuDeganbq8UcpmZ+eUE/mNhlA==" saltValue="Ig68D8ToQ3lgQlUUrN0qk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B1"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43070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6">
        <f>B7+1</f>
        <v>43071</v>
      </c>
      <c r="C8" s="5"/>
      <c r="D8" s="5"/>
      <c r="E8" s="78"/>
      <c r="F8" s="5"/>
      <c r="G8" s="66"/>
      <c r="H8" s="64">
        <f t="shared" ref="H8:H37" si="0">ROUND(E8,2)</f>
        <v>0</v>
      </c>
    </row>
    <row r="9" spans="1:8" x14ac:dyDescent="0.25">
      <c r="B9" s="26">
        <f t="shared" ref="B9:B37" si="1">B8+1</f>
        <v>43072</v>
      </c>
      <c r="C9" s="5"/>
      <c r="D9" s="5"/>
      <c r="E9" s="78"/>
      <c r="F9" s="5"/>
      <c r="G9" s="66"/>
      <c r="H9" s="64">
        <f t="shared" si="0"/>
        <v>0</v>
      </c>
    </row>
    <row r="10" spans="1:8" x14ac:dyDescent="0.25">
      <c r="B10" s="27">
        <f t="shared" si="1"/>
        <v>43073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43074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43075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43076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43077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6">
        <f t="shared" si="1"/>
        <v>43078</v>
      </c>
      <c r="C15" s="5"/>
      <c r="D15" s="5"/>
      <c r="E15" s="78"/>
      <c r="F15" s="5"/>
      <c r="G15" s="66"/>
      <c r="H15" s="64">
        <f t="shared" si="0"/>
        <v>0</v>
      </c>
    </row>
    <row r="16" spans="1:8" x14ac:dyDescent="0.25">
      <c r="B16" s="26">
        <f t="shared" si="1"/>
        <v>43079</v>
      </c>
      <c r="C16" s="5"/>
      <c r="D16" s="5"/>
      <c r="E16" s="78"/>
      <c r="F16" s="5"/>
      <c r="G16" s="66"/>
      <c r="H16" s="64">
        <f t="shared" si="0"/>
        <v>0</v>
      </c>
    </row>
    <row r="17" spans="2:8" x14ac:dyDescent="0.25">
      <c r="B17" s="27">
        <f t="shared" si="1"/>
        <v>43080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43081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43082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43083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43084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6">
        <f t="shared" si="1"/>
        <v>43085</v>
      </c>
      <c r="C22" s="5"/>
      <c r="D22" s="5"/>
      <c r="E22" s="78"/>
      <c r="F22" s="5"/>
      <c r="G22" s="66"/>
      <c r="H22" s="64">
        <f t="shared" si="0"/>
        <v>0</v>
      </c>
    </row>
    <row r="23" spans="2:8" x14ac:dyDescent="0.25">
      <c r="B23" s="26">
        <f t="shared" si="1"/>
        <v>43086</v>
      </c>
      <c r="C23" s="5"/>
      <c r="D23" s="5"/>
      <c r="E23" s="78"/>
      <c r="F23" s="5"/>
      <c r="G23" s="66"/>
      <c r="H23" s="64">
        <f t="shared" si="0"/>
        <v>0</v>
      </c>
    </row>
    <row r="24" spans="2:8" x14ac:dyDescent="0.25">
      <c r="B24" s="27">
        <f t="shared" si="1"/>
        <v>43087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43088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43089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43090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43091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6">
        <f t="shared" si="1"/>
        <v>43092</v>
      </c>
      <c r="C29" s="5"/>
      <c r="D29" s="5"/>
      <c r="E29" s="78"/>
      <c r="F29" s="5"/>
      <c r="G29" s="66"/>
      <c r="H29" s="64">
        <f t="shared" si="0"/>
        <v>0</v>
      </c>
    </row>
    <row r="30" spans="2:8" x14ac:dyDescent="0.25">
      <c r="B30" s="26">
        <f t="shared" si="1"/>
        <v>43093</v>
      </c>
      <c r="C30" s="5"/>
      <c r="D30" s="5"/>
      <c r="E30" s="78"/>
      <c r="F30" s="5"/>
      <c r="G30" s="66"/>
      <c r="H30" s="64">
        <f t="shared" si="0"/>
        <v>0</v>
      </c>
    </row>
    <row r="31" spans="2:8" x14ac:dyDescent="0.25">
      <c r="B31" s="26">
        <f t="shared" si="1"/>
        <v>43094</v>
      </c>
      <c r="C31" s="5" t="s">
        <v>19</v>
      </c>
      <c r="D31" s="5"/>
      <c r="E31" s="78"/>
      <c r="F31" s="5"/>
      <c r="G31" s="66"/>
      <c r="H31" s="64">
        <f t="shared" si="0"/>
        <v>0</v>
      </c>
    </row>
    <row r="32" spans="2:8" x14ac:dyDescent="0.25">
      <c r="B32" s="27">
        <f t="shared" si="1"/>
        <v>43095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43096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43097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43098</v>
      </c>
      <c r="C35" s="4"/>
      <c r="D35" s="4"/>
      <c r="E35" s="77"/>
      <c r="F35" s="4"/>
      <c r="G35" s="67"/>
      <c r="H35" s="64">
        <f t="shared" si="0"/>
        <v>0</v>
      </c>
    </row>
    <row r="36" spans="2:8" x14ac:dyDescent="0.25">
      <c r="B36" s="26">
        <f t="shared" si="1"/>
        <v>43099</v>
      </c>
      <c r="C36" s="59"/>
      <c r="D36" s="5"/>
      <c r="E36" s="78"/>
      <c r="F36" s="5"/>
      <c r="G36" s="66"/>
      <c r="H36" s="64">
        <f t="shared" si="0"/>
        <v>0</v>
      </c>
    </row>
    <row r="37" spans="2:8" ht="13.8" thickBot="1" x14ac:dyDescent="0.3">
      <c r="B37" s="28">
        <f t="shared" si="1"/>
        <v>43100</v>
      </c>
      <c r="C37" s="6"/>
      <c r="D37" s="7"/>
      <c r="E37" s="79"/>
      <c r="F37" s="6"/>
      <c r="G37" s="68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E2*20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IF(E38&gt;(20*E2),(E38-(20*E2)),0)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IF(E38&gt;(20*E2),(E38*E41),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IF(E38&gt;(20*E2),(E39*E41),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rS2WdJ7uAnJvFWuoVtPQViyz0kJ4kHQqyO/OtUBSKy9p2JrPvaH746IxZ5+uCeA1D2FOg/LQ5x5KB/Uf1ZpYqQ==" saltValue="69idBZDJ0FlUTmT49xt8K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L16" sqref="L16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4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11" t="s">
        <v>42</v>
      </c>
      <c r="B1" s="11" t="s">
        <v>36</v>
      </c>
      <c r="C1" s="11" t="s">
        <v>37</v>
      </c>
      <c r="D1" s="11" t="s">
        <v>38</v>
      </c>
      <c r="E1" s="12" t="s">
        <v>41</v>
      </c>
      <c r="F1" s="11" t="s">
        <v>39</v>
      </c>
      <c r="G1" s="11" t="s">
        <v>40</v>
      </c>
    </row>
    <row r="2" spans="1:7" x14ac:dyDescent="0.25">
      <c r="A2" s="60"/>
      <c r="B2" s="60"/>
      <c r="C2" s="60"/>
      <c r="D2" s="61"/>
      <c r="E2" s="62"/>
      <c r="F2" s="13" t="e">
        <f>D2*1/E2</f>
        <v>#DIV/0!</v>
      </c>
      <c r="G2" s="13" t="e">
        <f>F2*0.012</f>
        <v>#DIV/0!</v>
      </c>
    </row>
    <row r="3" spans="1:7" x14ac:dyDescent="0.25">
      <c r="A3" s="60"/>
      <c r="B3" s="60"/>
      <c r="C3" s="60"/>
      <c r="D3" s="61"/>
      <c r="E3" s="62"/>
      <c r="F3" s="13" t="e">
        <f t="shared" ref="F3:F19" si="0">D3*1/E3</f>
        <v>#DIV/0!</v>
      </c>
      <c r="G3" s="13" t="e">
        <f t="shared" ref="G3:G20" si="1">F3*0.012</f>
        <v>#DIV/0!</v>
      </c>
    </row>
    <row r="4" spans="1:7" x14ac:dyDescent="0.25">
      <c r="A4" s="60"/>
      <c r="B4" s="60"/>
      <c r="C4" s="60"/>
      <c r="D4" s="61"/>
      <c r="E4" s="62"/>
      <c r="F4" s="13" t="e">
        <f t="shared" si="0"/>
        <v>#DIV/0!</v>
      </c>
      <c r="G4" s="13" t="e">
        <f t="shared" si="1"/>
        <v>#DIV/0!</v>
      </c>
    </row>
    <row r="5" spans="1:7" x14ac:dyDescent="0.25">
      <c r="A5" s="60"/>
      <c r="B5" s="60"/>
      <c r="C5" s="60"/>
      <c r="D5" s="61"/>
      <c r="E5" s="62"/>
      <c r="F5" s="13" t="e">
        <f t="shared" si="0"/>
        <v>#DIV/0!</v>
      </c>
      <c r="G5" s="13" t="e">
        <f t="shared" si="1"/>
        <v>#DIV/0!</v>
      </c>
    </row>
    <row r="6" spans="1:7" x14ac:dyDescent="0.25">
      <c r="A6" s="60"/>
      <c r="B6" s="60"/>
      <c r="C6" s="60"/>
      <c r="D6" s="61"/>
      <c r="E6" s="62"/>
      <c r="F6" s="13" t="e">
        <f t="shared" si="0"/>
        <v>#DIV/0!</v>
      </c>
      <c r="G6" s="13" t="e">
        <f t="shared" si="1"/>
        <v>#DIV/0!</v>
      </c>
    </row>
    <row r="7" spans="1:7" x14ac:dyDescent="0.25">
      <c r="A7" s="60"/>
      <c r="B7" s="60"/>
      <c r="C7" s="60"/>
      <c r="D7" s="61"/>
      <c r="E7" s="62"/>
      <c r="F7" s="13" t="e">
        <f t="shared" si="0"/>
        <v>#DIV/0!</v>
      </c>
      <c r="G7" s="13" t="e">
        <f t="shared" si="1"/>
        <v>#DIV/0!</v>
      </c>
    </row>
    <row r="8" spans="1:7" x14ac:dyDescent="0.25">
      <c r="A8" s="60"/>
      <c r="B8" s="60"/>
      <c r="C8" s="60"/>
      <c r="D8" s="61"/>
      <c r="E8" s="62"/>
      <c r="F8" s="13" t="e">
        <f t="shared" si="0"/>
        <v>#DIV/0!</v>
      </c>
      <c r="G8" s="13" t="e">
        <f t="shared" si="1"/>
        <v>#DIV/0!</v>
      </c>
    </row>
    <row r="9" spans="1:7" x14ac:dyDescent="0.25">
      <c r="A9" s="60"/>
      <c r="B9" s="60"/>
      <c r="C9" s="60"/>
      <c r="D9" s="61"/>
      <c r="E9" s="62"/>
      <c r="F9" s="13" t="e">
        <f t="shared" si="0"/>
        <v>#DIV/0!</v>
      </c>
      <c r="G9" s="13" t="e">
        <f t="shared" si="1"/>
        <v>#DIV/0!</v>
      </c>
    </row>
    <row r="10" spans="1:7" x14ac:dyDescent="0.25">
      <c r="A10" s="60"/>
      <c r="B10" s="60"/>
      <c r="C10" s="60"/>
      <c r="D10" s="61"/>
      <c r="E10" s="62"/>
      <c r="F10" s="13" t="e">
        <f t="shared" si="0"/>
        <v>#DIV/0!</v>
      </c>
      <c r="G10" s="13" t="e">
        <f t="shared" si="1"/>
        <v>#DIV/0!</v>
      </c>
    </row>
    <row r="11" spans="1:7" x14ac:dyDescent="0.25">
      <c r="A11" s="60"/>
      <c r="B11" s="60"/>
      <c r="C11" s="60"/>
      <c r="D11" s="61"/>
      <c r="E11" s="62"/>
      <c r="F11" s="13" t="e">
        <f t="shared" si="0"/>
        <v>#DIV/0!</v>
      </c>
      <c r="G11" s="13" t="e">
        <f t="shared" si="1"/>
        <v>#DIV/0!</v>
      </c>
    </row>
    <row r="12" spans="1:7" x14ac:dyDescent="0.25">
      <c r="A12" s="60"/>
      <c r="B12" s="60"/>
      <c r="C12" s="60"/>
      <c r="D12" s="61"/>
      <c r="E12" s="62"/>
      <c r="F12" s="13" t="e">
        <f t="shared" si="0"/>
        <v>#DIV/0!</v>
      </c>
      <c r="G12" s="13" t="e">
        <f t="shared" si="1"/>
        <v>#DIV/0!</v>
      </c>
    </row>
    <row r="13" spans="1:7" x14ac:dyDescent="0.25">
      <c r="A13" s="60"/>
      <c r="B13" s="60"/>
      <c r="C13" s="60"/>
      <c r="D13" s="61"/>
      <c r="E13" s="62"/>
      <c r="F13" s="13" t="e">
        <f t="shared" si="0"/>
        <v>#DIV/0!</v>
      </c>
      <c r="G13" s="13" t="e">
        <f t="shared" si="1"/>
        <v>#DIV/0!</v>
      </c>
    </row>
    <row r="14" spans="1:7" x14ac:dyDescent="0.25">
      <c r="A14" s="60"/>
      <c r="B14" s="60"/>
      <c r="C14" s="60"/>
      <c r="D14" s="61"/>
      <c r="E14" s="62"/>
      <c r="F14" s="13" t="e">
        <f t="shared" si="0"/>
        <v>#DIV/0!</v>
      </c>
      <c r="G14" s="13" t="e">
        <f t="shared" si="1"/>
        <v>#DIV/0!</v>
      </c>
    </row>
    <row r="15" spans="1:7" x14ac:dyDescent="0.25">
      <c r="A15" s="60"/>
      <c r="B15" s="60"/>
      <c r="C15" s="60"/>
      <c r="D15" s="61"/>
      <c r="E15" s="62"/>
      <c r="F15" s="13" t="e">
        <f t="shared" si="0"/>
        <v>#DIV/0!</v>
      </c>
      <c r="G15" s="13" t="e">
        <f t="shared" si="1"/>
        <v>#DIV/0!</v>
      </c>
    </row>
    <row r="16" spans="1:7" x14ac:dyDescent="0.25">
      <c r="A16" s="60"/>
      <c r="B16" s="60"/>
      <c r="C16" s="60"/>
      <c r="D16" s="61"/>
      <c r="E16" s="62"/>
      <c r="F16" s="13" t="e">
        <f t="shared" si="0"/>
        <v>#DIV/0!</v>
      </c>
      <c r="G16" s="13" t="e">
        <f t="shared" si="1"/>
        <v>#DIV/0!</v>
      </c>
    </row>
    <row r="17" spans="1:7" x14ac:dyDescent="0.25">
      <c r="A17" s="60"/>
      <c r="B17" s="60"/>
      <c r="C17" s="60"/>
      <c r="D17" s="61"/>
      <c r="E17" s="62"/>
      <c r="F17" s="13" t="e">
        <f t="shared" si="0"/>
        <v>#DIV/0!</v>
      </c>
      <c r="G17" s="13" t="e">
        <f t="shared" si="1"/>
        <v>#DIV/0!</v>
      </c>
    </row>
    <row r="18" spans="1:7" x14ac:dyDescent="0.25">
      <c r="A18" s="60"/>
      <c r="B18" s="60"/>
      <c r="C18" s="60"/>
      <c r="D18" s="61"/>
      <c r="E18" s="62"/>
      <c r="F18" s="13" t="e">
        <f t="shared" si="0"/>
        <v>#DIV/0!</v>
      </c>
      <c r="G18" s="13" t="e">
        <f t="shared" si="1"/>
        <v>#DIV/0!</v>
      </c>
    </row>
    <row r="19" spans="1:7" x14ac:dyDescent="0.25">
      <c r="A19" s="60"/>
      <c r="B19" s="60"/>
      <c r="C19" s="60"/>
      <c r="D19" s="61"/>
      <c r="E19" s="62"/>
      <c r="F19" s="13" t="e">
        <f t="shared" si="0"/>
        <v>#DIV/0!</v>
      </c>
      <c r="G19" s="13" t="e">
        <f t="shared" si="1"/>
        <v>#DIV/0!</v>
      </c>
    </row>
    <row r="20" spans="1:7" x14ac:dyDescent="0.25">
      <c r="A20" s="60"/>
      <c r="B20" s="63"/>
      <c r="C20" s="60"/>
      <c r="D20" s="61"/>
      <c r="E20" s="62"/>
      <c r="F20" s="13" t="e">
        <f t="shared" ref="F20" si="2">D20*1/E20</f>
        <v>#DIV/0!</v>
      </c>
      <c r="G20" s="13" t="e">
        <f t="shared" si="1"/>
        <v>#DIV/0!</v>
      </c>
    </row>
  </sheetData>
  <sheetProtection algorithmName="SHA-512" hashValue="GYrs4yd4to/tp+QbtafH2rwZJjCriAaEyXvjuRlQujUViZWjLGOIQTP70bCwIuUxW8Ijg70zyE0qRX10pR9Rjg==" saltValue="08heATkkxCtMveOrMCEx9w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M5" sqref="M5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5" t="s">
        <v>5</v>
      </c>
    </row>
    <row r="2" spans="1:2" x14ac:dyDescent="0.25">
      <c r="A2" s="15"/>
    </row>
    <row r="3" spans="1:2" x14ac:dyDescent="0.25">
      <c r="A3" s="2" t="s">
        <v>21</v>
      </c>
    </row>
    <row r="4" spans="1:2" x14ac:dyDescent="0.25">
      <c r="A4" s="2" t="s">
        <v>32</v>
      </c>
    </row>
    <row r="6" spans="1:2" x14ac:dyDescent="0.25">
      <c r="A6" s="2" t="s">
        <v>6</v>
      </c>
      <c r="B6" s="2" t="s">
        <v>30</v>
      </c>
    </row>
    <row r="8" spans="1:2" x14ac:dyDescent="0.25">
      <c r="A8" s="2" t="s">
        <v>7</v>
      </c>
      <c r="B8" s="2" t="s">
        <v>20</v>
      </c>
    </row>
    <row r="10" spans="1:2" x14ac:dyDescent="0.25">
      <c r="B10" s="2" t="s">
        <v>23</v>
      </c>
    </row>
    <row r="11" spans="1:2" x14ac:dyDescent="0.25">
      <c r="B11" s="2" t="s">
        <v>58</v>
      </c>
    </row>
    <row r="12" spans="1:2" x14ac:dyDescent="0.25">
      <c r="B12" s="2" t="s">
        <v>79</v>
      </c>
    </row>
    <row r="13" spans="1:2" x14ac:dyDescent="0.25">
      <c r="B13" s="2" t="s">
        <v>59</v>
      </c>
    </row>
    <row r="14" spans="1:2" x14ac:dyDescent="0.25">
      <c r="B14" s="2" t="s">
        <v>22</v>
      </c>
    </row>
    <row r="15" spans="1:2" x14ac:dyDescent="0.25">
      <c r="B15" s="2" t="s">
        <v>60</v>
      </c>
    </row>
    <row r="17" spans="1:2" x14ac:dyDescent="0.25">
      <c r="A17" s="2" t="s">
        <v>8</v>
      </c>
      <c r="B17" s="2" t="s">
        <v>67</v>
      </c>
    </row>
    <row r="18" spans="1:2" x14ac:dyDescent="0.25">
      <c r="B18" s="2" t="s">
        <v>31</v>
      </c>
    </row>
    <row r="20" spans="1:2" x14ac:dyDescent="0.25">
      <c r="A20" s="2" t="s">
        <v>9</v>
      </c>
      <c r="B20" s="2" t="s">
        <v>25</v>
      </c>
    </row>
    <row r="21" spans="1:2" x14ac:dyDescent="0.25">
      <c r="B21" s="2" t="s">
        <v>35</v>
      </c>
    </row>
    <row r="23" spans="1:2" x14ac:dyDescent="0.25">
      <c r="B23" s="2" t="s">
        <v>68</v>
      </c>
    </row>
    <row r="25" spans="1:2" x14ac:dyDescent="0.25">
      <c r="B25" s="3" t="s">
        <v>71</v>
      </c>
    </row>
    <row r="26" spans="1:2" x14ac:dyDescent="0.25">
      <c r="B26" s="3"/>
    </row>
    <row r="27" spans="1:2" x14ac:dyDescent="0.25">
      <c r="B27" s="2" t="s">
        <v>72</v>
      </c>
    </row>
    <row r="28" spans="1:2" x14ac:dyDescent="0.25">
      <c r="B28" s="2" t="s">
        <v>73</v>
      </c>
    </row>
    <row r="30" spans="1:2" x14ac:dyDescent="0.25">
      <c r="B30" s="2" t="s">
        <v>74</v>
      </c>
    </row>
    <row r="32" spans="1:2" x14ac:dyDescent="0.25">
      <c r="B32" s="2" t="s">
        <v>33</v>
      </c>
    </row>
    <row r="34" spans="1:6" x14ac:dyDescent="0.25">
      <c r="A34" s="2" t="s">
        <v>10</v>
      </c>
      <c r="B34" s="2" t="s">
        <v>69</v>
      </c>
    </row>
    <row r="35" spans="1:6" x14ac:dyDescent="0.25">
      <c r="B35" s="2" t="s">
        <v>26</v>
      </c>
    </row>
    <row r="37" spans="1:6" x14ac:dyDescent="0.25">
      <c r="B37" s="16" t="s">
        <v>48</v>
      </c>
      <c r="C37" s="17"/>
      <c r="D37" s="17">
        <v>0.3412</v>
      </c>
      <c r="E37" s="17" t="s">
        <v>24</v>
      </c>
      <c r="F37" s="18"/>
    </row>
    <row r="38" spans="1:6" x14ac:dyDescent="0.25">
      <c r="B38" s="16" t="s">
        <v>76</v>
      </c>
      <c r="C38" s="17"/>
      <c r="D38" s="17">
        <v>0.33629999999999999</v>
      </c>
      <c r="E38" s="17" t="s">
        <v>24</v>
      </c>
      <c r="F38" s="18"/>
    </row>
    <row r="40" spans="1:6" x14ac:dyDescent="0.25">
      <c r="B40" s="2" t="s">
        <v>75</v>
      </c>
    </row>
    <row r="42" spans="1:6" x14ac:dyDescent="0.25">
      <c r="A42" s="2" t="s">
        <v>65</v>
      </c>
      <c r="B42" s="2" t="s">
        <v>70</v>
      </c>
    </row>
    <row r="44" spans="1:6" x14ac:dyDescent="0.25">
      <c r="A44" s="2" t="s">
        <v>27</v>
      </c>
      <c r="B44" s="2" t="s">
        <v>66</v>
      </c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42767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7">
        <f>B7+1</f>
        <v>42768</v>
      </c>
      <c r="C8" s="4"/>
      <c r="D8" s="4"/>
      <c r="E8" s="77"/>
      <c r="F8" s="4"/>
      <c r="G8" s="67"/>
      <c r="H8" s="64">
        <f t="shared" ref="H8:H34" si="0">ROUND(E8,2)</f>
        <v>0</v>
      </c>
    </row>
    <row r="9" spans="1:8" x14ac:dyDescent="0.25">
      <c r="B9" s="27">
        <f t="shared" ref="B9:B34" si="1">B8+1</f>
        <v>42769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6">
        <f t="shared" si="1"/>
        <v>42770</v>
      </c>
      <c r="C10" s="5"/>
      <c r="D10" s="5"/>
      <c r="E10" s="78"/>
      <c r="F10" s="5"/>
      <c r="G10" s="66"/>
      <c r="H10" s="64">
        <f t="shared" si="0"/>
        <v>0</v>
      </c>
    </row>
    <row r="11" spans="1:8" x14ac:dyDescent="0.25">
      <c r="B11" s="26">
        <f t="shared" si="1"/>
        <v>42771</v>
      </c>
      <c r="C11" s="5"/>
      <c r="D11" s="5"/>
      <c r="E11" s="78"/>
      <c r="F11" s="5"/>
      <c r="G11" s="66"/>
      <c r="H11" s="64">
        <f t="shared" si="0"/>
        <v>0</v>
      </c>
    </row>
    <row r="12" spans="1:8" x14ac:dyDescent="0.25">
      <c r="B12" s="27">
        <f t="shared" si="1"/>
        <v>42772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42773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42774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42775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42776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6">
        <f t="shared" si="1"/>
        <v>42777</v>
      </c>
      <c r="C17" s="5"/>
      <c r="D17" s="5"/>
      <c r="E17" s="78"/>
      <c r="F17" s="5"/>
      <c r="G17" s="66"/>
      <c r="H17" s="64">
        <f t="shared" si="0"/>
        <v>0</v>
      </c>
    </row>
    <row r="18" spans="2:8" x14ac:dyDescent="0.25">
      <c r="B18" s="26">
        <f t="shared" si="1"/>
        <v>42778</v>
      </c>
      <c r="C18" s="5"/>
      <c r="D18" s="5"/>
      <c r="E18" s="78"/>
      <c r="F18" s="5"/>
      <c r="G18" s="66"/>
      <c r="H18" s="64">
        <f t="shared" si="0"/>
        <v>0</v>
      </c>
    </row>
    <row r="19" spans="2:8" x14ac:dyDescent="0.25">
      <c r="B19" s="27">
        <f t="shared" si="1"/>
        <v>42779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42780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42781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7">
        <f t="shared" si="1"/>
        <v>42782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42783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6">
        <f t="shared" si="1"/>
        <v>42784</v>
      </c>
      <c r="C24" s="5"/>
      <c r="D24" s="5"/>
      <c r="E24" s="78"/>
      <c r="F24" s="5"/>
      <c r="G24" s="66"/>
      <c r="H24" s="64">
        <f t="shared" si="0"/>
        <v>0</v>
      </c>
    </row>
    <row r="25" spans="2:8" x14ac:dyDescent="0.25">
      <c r="B25" s="26">
        <f t="shared" si="1"/>
        <v>42785</v>
      </c>
      <c r="C25" s="5"/>
      <c r="D25" s="5"/>
      <c r="E25" s="78"/>
      <c r="F25" s="5"/>
      <c r="G25" s="66"/>
      <c r="H25" s="64">
        <f t="shared" si="0"/>
        <v>0</v>
      </c>
    </row>
    <row r="26" spans="2:8" x14ac:dyDescent="0.25">
      <c r="B26" s="27">
        <f t="shared" si="1"/>
        <v>42786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>B26+1</f>
        <v>42787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42788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42789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42790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6">
        <f t="shared" si="1"/>
        <v>42791</v>
      </c>
      <c r="C31" s="5"/>
      <c r="D31" s="5"/>
      <c r="E31" s="78"/>
      <c r="F31" s="5"/>
      <c r="G31" s="66"/>
      <c r="H31" s="64">
        <f t="shared" si="0"/>
        <v>0</v>
      </c>
    </row>
    <row r="32" spans="2:8" x14ac:dyDescent="0.25">
      <c r="B32" s="26">
        <f t="shared" si="1"/>
        <v>42792</v>
      </c>
      <c r="C32" s="5"/>
      <c r="D32" s="5"/>
      <c r="E32" s="78"/>
      <c r="F32" s="5"/>
      <c r="G32" s="66"/>
      <c r="H32" s="64">
        <f t="shared" si="0"/>
        <v>0</v>
      </c>
    </row>
    <row r="33" spans="2:8" x14ac:dyDescent="0.25">
      <c r="B33" s="27">
        <f t="shared" si="1"/>
        <v>42793</v>
      </c>
      <c r="C33" s="4"/>
      <c r="D33" s="4"/>
      <c r="E33" s="77"/>
      <c r="F33" s="4"/>
      <c r="G33" s="67"/>
      <c r="H33" s="64">
        <f t="shared" si="0"/>
        <v>0</v>
      </c>
    </row>
    <row r="34" spans="2:8" ht="13.8" thickBot="1" x14ac:dyDescent="0.3">
      <c r="B34" s="27">
        <f t="shared" si="1"/>
        <v>42794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9"/>
      <c r="C35" s="30"/>
      <c r="D35" s="31"/>
      <c r="E35" s="32">
        <f>SUM(E7:E34)*24</f>
        <v>0</v>
      </c>
      <c r="F35" s="33" t="s">
        <v>46</v>
      </c>
      <c r="G35" s="65"/>
    </row>
    <row r="36" spans="2:8" x14ac:dyDescent="0.25">
      <c r="B36" s="35"/>
      <c r="C36" s="36" t="s">
        <v>57</v>
      </c>
      <c r="D36" s="37"/>
      <c r="E36" s="38">
        <f>E2*20</f>
        <v>0</v>
      </c>
      <c r="F36" s="39" t="s">
        <v>47</v>
      </c>
      <c r="G36" s="40"/>
    </row>
    <row r="37" spans="2:8" x14ac:dyDescent="0.25">
      <c r="B37" s="35"/>
      <c r="C37" s="55"/>
      <c r="D37" s="41"/>
      <c r="E37" s="38">
        <f>IF(E35&gt;(20*E2),(E35-(20*E2)),0)</f>
        <v>0</v>
      </c>
      <c r="F37" s="39" t="s">
        <v>56</v>
      </c>
      <c r="G37" s="42"/>
    </row>
    <row r="38" spans="2:8" x14ac:dyDescent="0.25">
      <c r="B38" s="35"/>
      <c r="C38" s="55"/>
      <c r="D38" s="37"/>
      <c r="E38" s="9"/>
      <c r="F38" s="39" t="s">
        <v>51</v>
      </c>
      <c r="G38" s="42"/>
    </row>
    <row r="39" spans="2:8" x14ac:dyDescent="0.25">
      <c r="B39" s="35"/>
      <c r="C39" s="55"/>
      <c r="D39" s="37"/>
      <c r="E39" s="43" t="str">
        <f>IF(E35&gt;(20*E2),(E35*E38), "nvt")</f>
        <v>nvt</v>
      </c>
      <c r="F39" s="44" t="s">
        <v>53</v>
      </c>
      <c r="G39" s="42"/>
    </row>
    <row r="40" spans="2:8" ht="13.8" thickBot="1" x14ac:dyDescent="0.3">
      <c r="B40" s="35"/>
      <c r="C40" s="55"/>
      <c r="D40" s="37"/>
      <c r="E40" s="45">
        <f>IF(E35&gt;(20*E2),(E36*E38), (E35*E38))</f>
        <v>0</v>
      </c>
      <c r="F40" s="46" t="s">
        <v>52</v>
      </c>
      <c r="G40" s="47"/>
    </row>
    <row r="41" spans="2:8" x14ac:dyDescent="0.25">
      <c r="B41" s="35"/>
      <c r="C41" s="55"/>
      <c r="D41" s="37"/>
      <c r="E41" s="48">
        <f>(FLOOR(SUM(G7:G34),1))</f>
        <v>0</v>
      </c>
      <c r="F41" s="49" t="s">
        <v>49</v>
      </c>
      <c r="G41" s="50"/>
    </row>
    <row r="42" spans="2:8" x14ac:dyDescent="0.25">
      <c r="B42" s="35"/>
      <c r="C42" s="55"/>
      <c r="D42" s="37"/>
      <c r="E42" s="10"/>
      <c r="F42" s="39" t="s">
        <v>50</v>
      </c>
      <c r="G42" s="42"/>
    </row>
    <row r="43" spans="2:8" ht="14.4" customHeight="1" thickBot="1" x14ac:dyDescent="0.3">
      <c r="B43" s="51"/>
      <c r="C43" s="56"/>
      <c r="D43" s="52"/>
      <c r="E43" s="53">
        <f>E41*E42</f>
        <v>0</v>
      </c>
      <c r="F43" s="46" t="s">
        <v>54</v>
      </c>
      <c r="G43" s="47"/>
    </row>
    <row r="45" spans="2:8" x14ac:dyDescent="0.25">
      <c r="B45" s="70" t="s">
        <v>0</v>
      </c>
      <c r="E45" s="70" t="s">
        <v>12</v>
      </c>
      <c r="G45" s="71"/>
    </row>
  </sheetData>
  <sheetProtection algorithmName="SHA-512" hashValue="NHXFaTAMS9tQhNd7xVQOwVYHgk29eV35tfyFKcx6yOrsJE+LDWgBdL9KOgP7lbyVLybibrLeZq3d/MTApSzQTQ==" saltValue="SOpmVXGApADwS9Jj7lOqa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E18" sqref="E18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42795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7">
        <f>B7+1</f>
        <v>42796</v>
      </c>
      <c r="C8" s="4"/>
      <c r="D8" s="4"/>
      <c r="E8" s="77"/>
      <c r="F8" s="4"/>
      <c r="G8" s="67"/>
      <c r="H8" s="64">
        <f t="shared" ref="H8:H37" si="0">ROUND(E8,2)</f>
        <v>0</v>
      </c>
    </row>
    <row r="9" spans="1:8" x14ac:dyDescent="0.25">
      <c r="B9" s="27">
        <f t="shared" ref="B9:B37" si="1">B8+1</f>
        <v>42797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6">
        <f t="shared" si="1"/>
        <v>42798</v>
      </c>
      <c r="C10" s="5"/>
      <c r="D10" s="5"/>
      <c r="E10" s="78"/>
      <c r="F10" s="5"/>
      <c r="G10" s="66"/>
      <c r="H10" s="64">
        <f t="shared" si="0"/>
        <v>0</v>
      </c>
    </row>
    <row r="11" spans="1:8" x14ac:dyDescent="0.25">
      <c r="B11" s="26">
        <f t="shared" si="1"/>
        <v>42799</v>
      </c>
      <c r="C11" s="5"/>
      <c r="D11" s="5"/>
      <c r="E11" s="78"/>
      <c r="F11" s="5"/>
      <c r="G11" s="66"/>
      <c r="H11" s="64">
        <f t="shared" si="0"/>
        <v>0</v>
      </c>
    </row>
    <row r="12" spans="1:8" x14ac:dyDescent="0.25">
      <c r="B12" s="27">
        <f t="shared" si="1"/>
        <v>42800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42801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42802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42803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42804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6">
        <f t="shared" si="1"/>
        <v>42805</v>
      </c>
      <c r="C17" s="5"/>
      <c r="D17" s="5"/>
      <c r="E17" s="78"/>
      <c r="F17" s="5"/>
      <c r="G17" s="66"/>
      <c r="H17" s="76">
        <f t="shared" si="0"/>
        <v>0</v>
      </c>
    </row>
    <row r="18" spans="2:8" x14ac:dyDescent="0.25">
      <c r="B18" s="26">
        <f t="shared" si="1"/>
        <v>42806</v>
      </c>
      <c r="C18" s="5"/>
      <c r="D18" s="5"/>
      <c r="E18" s="78"/>
      <c r="F18" s="5"/>
      <c r="G18" s="66"/>
      <c r="H18" s="76">
        <f t="shared" si="0"/>
        <v>0</v>
      </c>
    </row>
    <row r="19" spans="2:8" x14ac:dyDescent="0.25">
      <c r="B19" s="27">
        <f t="shared" si="1"/>
        <v>42807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42808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42809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7">
        <f t="shared" si="1"/>
        <v>42810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42811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6">
        <f t="shared" si="1"/>
        <v>42812</v>
      </c>
      <c r="C24" s="5"/>
      <c r="D24" s="5"/>
      <c r="E24" s="78"/>
      <c r="F24" s="5"/>
      <c r="G24" s="66"/>
      <c r="H24" s="64">
        <f t="shared" si="0"/>
        <v>0</v>
      </c>
    </row>
    <row r="25" spans="2:8" x14ac:dyDescent="0.25">
      <c r="B25" s="26">
        <f t="shared" si="1"/>
        <v>42813</v>
      </c>
      <c r="C25" s="5"/>
      <c r="D25" s="5"/>
      <c r="E25" s="78"/>
      <c r="F25" s="5"/>
      <c r="G25" s="66"/>
      <c r="H25" s="64">
        <f t="shared" si="0"/>
        <v>0</v>
      </c>
    </row>
    <row r="26" spans="2:8" x14ac:dyDescent="0.25">
      <c r="B26" s="27">
        <f t="shared" si="1"/>
        <v>42814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42815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42816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42817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42818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6">
        <f t="shared" si="1"/>
        <v>42819</v>
      </c>
      <c r="C31" s="5"/>
      <c r="D31" s="5"/>
      <c r="E31" s="78"/>
      <c r="F31" s="5"/>
      <c r="G31" s="66"/>
      <c r="H31" s="64">
        <f t="shared" si="0"/>
        <v>0</v>
      </c>
    </row>
    <row r="32" spans="2:8" x14ac:dyDescent="0.25">
      <c r="B32" s="26">
        <f t="shared" si="1"/>
        <v>42820</v>
      </c>
      <c r="C32" s="5"/>
      <c r="D32" s="5"/>
      <c r="E32" s="78"/>
      <c r="F32" s="5"/>
      <c r="G32" s="66"/>
      <c r="H32" s="64">
        <f t="shared" si="0"/>
        <v>0</v>
      </c>
    </row>
    <row r="33" spans="2:8" x14ac:dyDescent="0.25">
      <c r="B33" s="27">
        <f t="shared" si="1"/>
        <v>42821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42822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42823</v>
      </c>
      <c r="C35" s="4"/>
      <c r="D35" s="4"/>
      <c r="E35" s="77"/>
      <c r="F35" s="4"/>
      <c r="G35" s="67"/>
      <c r="H35" s="64">
        <f t="shared" si="0"/>
        <v>0</v>
      </c>
    </row>
    <row r="36" spans="2:8" x14ac:dyDescent="0.25">
      <c r="B36" s="27">
        <f t="shared" si="1"/>
        <v>42824</v>
      </c>
      <c r="C36" s="54"/>
      <c r="D36" s="4"/>
      <c r="E36" s="77"/>
      <c r="F36" s="4"/>
      <c r="G36" s="67"/>
      <c r="H36" s="64">
        <f t="shared" si="0"/>
        <v>0</v>
      </c>
    </row>
    <row r="37" spans="2:8" ht="13.8" thickBot="1" x14ac:dyDescent="0.3">
      <c r="B37" s="29">
        <f t="shared" si="1"/>
        <v>42825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E2*23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IF(E38&gt;(23*E2),(E38-(23*E2)),0)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IF(E38&gt;(23*E2),(E38*E41),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IF(E38&gt;(23*E2),(E39*E41),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EAcjlNXKwVP3zTM9pms42jrw7gklz/BbQj8ajcIwng6v9sdQvAiCpHBUyDey68w4kBKj7eJTAQi3bKLitVXakg==" saltValue="uOGkw9GAIncsVMJKi7UpC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6">
        <v>42826</v>
      </c>
      <c r="C7" s="5"/>
      <c r="D7" s="5"/>
      <c r="E7" s="78"/>
      <c r="F7" s="5"/>
      <c r="G7" s="66"/>
      <c r="H7" s="64">
        <f>ROUND(E7,2)</f>
        <v>0</v>
      </c>
    </row>
    <row r="8" spans="1:8" x14ac:dyDescent="0.25">
      <c r="B8" s="26">
        <f>B7+1</f>
        <v>42827</v>
      </c>
      <c r="C8" s="5"/>
      <c r="D8" s="5"/>
      <c r="E8" s="78"/>
      <c r="F8" s="5"/>
      <c r="G8" s="66"/>
      <c r="H8" s="64">
        <f t="shared" ref="H8:H36" si="0">ROUND(E8,2)</f>
        <v>0</v>
      </c>
    </row>
    <row r="9" spans="1:8" x14ac:dyDescent="0.25">
      <c r="B9" s="27">
        <f t="shared" ref="B9:B36" si="1">B8+1</f>
        <v>42828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42829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42830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42831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42832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6">
        <f t="shared" si="1"/>
        <v>42833</v>
      </c>
      <c r="C14" s="5"/>
      <c r="D14" s="5"/>
      <c r="E14" s="78"/>
      <c r="F14" s="5"/>
      <c r="G14" s="66"/>
      <c r="H14" s="64">
        <f t="shared" si="0"/>
        <v>0</v>
      </c>
    </row>
    <row r="15" spans="1:8" x14ac:dyDescent="0.25">
      <c r="B15" s="26">
        <f t="shared" si="1"/>
        <v>42834</v>
      </c>
      <c r="C15" s="5"/>
      <c r="D15" s="5"/>
      <c r="E15" s="78"/>
      <c r="F15" s="5"/>
      <c r="G15" s="66"/>
      <c r="H15" s="64">
        <f t="shared" si="0"/>
        <v>0</v>
      </c>
    </row>
    <row r="16" spans="1:8" x14ac:dyDescent="0.25">
      <c r="B16" s="27">
        <f t="shared" si="1"/>
        <v>42835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42836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42837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42838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42839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6">
        <f t="shared" si="1"/>
        <v>42840</v>
      </c>
      <c r="C21" s="5"/>
      <c r="D21" s="5"/>
      <c r="E21" s="78"/>
      <c r="F21" s="5"/>
      <c r="G21" s="66"/>
      <c r="H21" s="64">
        <f t="shared" si="0"/>
        <v>0</v>
      </c>
    </row>
    <row r="22" spans="2:8" x14ac:dyDescent="0.25">
      <c r="B22" s="26">
        <f t="shared" si="1"/>
        <v>42841</v>
      </c>
      <c r="C22" s="5" t="s">
        <v>61</v>
      </c>
      <c r="D22" s="5"/>
      <c r="E22" s="78"/>
      <c r="F22" s="5"/>
      <c r="G22" s="66"/>
      <c r="H22" s="64">
        <f t="shared" si="0"/>
        <v>0</v>
      </c>
    </row>
    <row r="23" spans="2:8" x14ac:dyDescent="0.25">
      <c r="B23" s="26">
        <f t="shared" si="1"/>
        <v>42842</v>
      </c>
      <c r="C23" s="5" t="s">
        <v>13</v>
      </c>
      <c r="D23" s="5"/>
      <c r="E23" s="78"/>
      <c r="F23" s="5"/>
      <c r="G23" s="66"/>
      <c r="H23" s="64">
        <f t="shared" si="0"/>
        <v>0</v>
      </c>
    </row>
    <row r="24" spans="2:8" x14ac:dyDescent="0.25">
      <c r="B24" s="27">
        <f t="shared" si="1"/>
        <v>42843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42844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42845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42846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6">
        <f t="shared" si="1"/>
        <v>42847</v>
      </c>
      <c r="C28" s="5"/>
      <c r="D28" s="5"/>
      <c r="E28" s="78"/>
      <c r="F28" s="5"/>
      <c r="G28" s="66"/>
      <c r="H28" s="64">
        <f t="shared" si="0"/>
        <v>0</v>
      </c>
    </row>
    <row r="29" spans="2:8" x14ac:dyDescent="0.25">
      <c r="B29" s="26">
        <f t="shared" si="1"/>
        <v>42848</v>
      </c>
      <c r="C29" s="5"/>
      <c r="D29" s="5"/>
      <c r="E29" s="78"/>
      <c r="F29" s="5"/>
      <c r="G29" s="66"/>
      <c r="H29" s="64">
        <f t="shared" si="0"/>
        <v>0</v>
      </c>
    </row>
    <row r="30" spans="2:8" x14ac:dyDescent="0.25">
      <c r="B30" s="27">
        <f t="shared" si="1"/>
        <v>42849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7">
        <f t="shared" si="1"/>
        <v>42850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7">
        <f t="shared" si="1"/>
        <v>42851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42852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42853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6">
        <f t="shared" si="1"/>
        <v>42854</v>
      </c>
      <c r="C35" s="5"/>
      <c r="D35" s="5"/>
      <c r="E35" s="78"/>
      <c r="F35" s="5"/>
      <c r="G35" s="66"/>
      <c r="H35" s="64">
        <f t="shared" si="0"/>
        <v>0</v>
      </c>
    </row>
    <row r="36" spans="2:8" ht="13.8" thickBot="1" x14ac:dyDescent="0.3">
      <c r="B36" s="26">
        <f t="shared" si="1"/>
        <v>42855</v>
      </c>
      <c r="C36" s="59"/>
      <c r="D36" s="5"/>
      <c r="E36" s="78"/>
      <c r="F36" s="5"/>
      <c r="G36" s="66"/>
      <c r="H36" s="64">
        <f t="shared" si="0"/>
        <v>0</v>
      </c>
    </row>
    <row r="37" spans="2:8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8" x14ac:dyDescent="0.25">
      <c r="B38" s="35"/>
      <c r="C38" s="36" t="s">
        <v>57</v>
      </c>
      <c r="D38" s="37"/>
      <c r="E38" s="38">
        <f>E2*19</f>
        <v>0</v>
      </c>
      <c r="F38" s="39" t="s">
        <v>47</v>
      </c>
      <c r="G38" s="40"/>
    </row>
    <row r="39" spans="2:8" x14ac:dyDescent="0.25">
      <c r="B39" s="35"/>
      <c r="C39" s="55"/>
      <c r="D39" s="41"/>
      <c r="E39" s="38">
        <f>IF(E37&gt;(19*E2),(E37-(19*E2)),0)</f>
        <v>0</v>
      </c>
      <c r="F39" s="39" t="s">
        <v>56</v>
      </c>
      <c r="G39" s="42"/>
    </row>
    <row r="40" spans="2:8" x14ac:dyDescent="0.25">
      <c r="B40" s="35"/>
      <c r="C40" s="55"/>
      <c r="D40" s="37"/>
      <c r="E40" s="9"/>
      <c r="F40" s="39" t="s">
        <v>51</v>
      </c>
      <c r="G40" s="42"/>
    </row>
    <row r="41" spans="2:8" x14ac:dyDescent="0.25">
      <c r="B41" s="35"/>
      <c r="C41" s="55"/>
      <c r="D41" s="37"/>
      <c r="E41" s="43" t="str">
        <f>IF(E37&gt;(19*E2),(E37*E40), "nvt")</f>
        <v>nvt</v>
      </c>
      <c r="F41" s="44" t="s">
        <v>53</v>
      </c>
      <c r="G41" s="42"/>
    </row>
    <row r="42" spans="2:8" ht="13.8" thickBot="1" x14ac:dyDescent="0.3">
      <c r="B42" s="35"/>
      <c r="C42" s="55"/>
      <c r="D42" s="37"/>
      <c r="E42" s="45">
        <f>IF(E37&gt;(19*E2),(E38*E40), (E37*E40))</f>
        <v>0</v>
      </c>
      <c r="F42" s="46" t="s">
        <v>52</v>
      </c>
      <c r="G42" s="47"/>
    </row>
    <row r="43" spans="2:8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8" x14ac:dyDescent="0.25">
      <c r="B44" s="35"/>
      <c r="C44" s="55"/>
      <c r="D44" s="37"/>
      <c r="E44" s="10"/>
      <c r="F44" s="39" t="s">
        <v>50</v>
      </c>
      <c r="G44" s="42"/>
    </row>
    <row r="45" spans="2:8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8" x14ac:dyDescent="0.25">
      <c r="B47" s="70" t="s">
        <v>0</v>
      </c>
      <c r="E47" s="70" t="s">
        <v>12</v>
      </c>
      <c r="G47" s="71"/>
    </row>
  </sheetData>
  <sheetProtection algorithmName="SHA-512" hashValue="Bczvmr/072HrTJM3NK22Q55vUzzp0Jc7oWQV0swOuEX0EuzkE+qaNR+trNrZt9jjZNPDX8lQFPEl+c4BoD8EPA==" saltValue="W2/ZITZfOKWckUdQ5tybT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B1"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6">
        <v>42856</v>
      </c>
      <c r="C7" s="5" t="s">
        <v>14</v>
      </c>
      <c r="D7" s="5"/>
      <c r="E7" s="78"/>
      <c r="F7" s="5"/>
      <c r="G7" s="66"/>
      <c r="H7" s="64">
        <f>ROUND(E7,2)</f>
        <v>0</v>
      </c>
    </row>
    <row r="8" spans="1:8" x14ac:dyDescent="0.25">
      <c r="B8" s="27">
        <f>B7+1</f>
        <v>42857</v>
      </c>
      <c r="C8" s="4"/>
      <c r="D8" s="4"/>
      <c r="E8" s="77"/>
      <c r="F8" s="4"/>
      <c r="G8" s="67"/>
      <c r="H8" s="64">
        <f t="shared" ref="H8:H37" si="0">ROUND(E8,2)</f>
        <v>0</v>
      </c>
    </row>
    <row r="9" spans="1:8" x14ac:dyDescent="0.25">
      <c r="B9" s="27">
        <f t="shared" ref="B9:B37" si="1">B8+1</f>
        <v>42858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42859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42860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6">
        <f t="shared" si="1"/>
        <v>42861</v>
      </c>
      <c r="C12" s="5"/>
      <c r="D12" s="5"/>
      <c r="E12" s="78"/>
      <c r="F12" s="5"/>
      <c r="G12" s="66"/>
      <c r="H12" s="64">
        <f t="shared" si="0"/>
        <v>0</v>
      </c>
    </row>
    <row r="13" spans="1:8" x14ac:dyDescent="0.25">
      <c r="B13" s="26">
        <f t="shared" si="1"/>
        <v>42862</v>
      </c>
      <c r="C13" s="5"/>
      <c r="D13" s="5"/>
      <c r="E13" s="78"/>
      <c r="F13" s="5"/>
      <c r="G13" s="66"/>
      <c r="H13" s="64">
        <f t="shared" si="0"/>
        <v>0</v>
      </c>
    </row>
    <row r="14" spans="1:8" x14ac:dyDescent="0.25">
      <c r="B14" s="27">
        <f t="shared" si="1"/>
        <v>42863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42864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42865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42866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42867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6">
        <f t="shared" si="1"/>
        <v>42868</v>
      </c>
      <c r="C19" s="5"/>
      <c r="D19" s="5"/>
      <c r="E19" s="78"/>
      <c r="F19" s="5"/>
      <c r="G19" s="66"/>
      <c r="H19" s="64">
        <f t="shared" si="0"/>
        <v>0</v>
      </c>
    </row>
    <row r="20" spans="2:8" x14ac:dyDescent="0.25">
      <c r="B20" s="26">
        <f t="shared" si="1"/>
        <v>42869</v>
      </c>
      <c r="C20" s="5"/>
      <c r="D20" s="5"/>
      <c r="E20" s="78"/>
      <c r="F20" s="5"/>
      <c r="G20" s="66"/>
      <c r="H20" s="64">
        <f t="shared" si="0"/>
        <v>0</v>
      </c>
    </row>
    <row r="21" spans="2:8" x14ac:dyDescent="0.25">
      <c r="B21" s="27">
        <f t="shared" si="1"/>
        <v>42870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7">
        <f t="shared" si="1"/>
        <v>42871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42872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7">
        <f t="shared" si="1"/>
        <v>42873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42874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6">
        <f t="shared" si="1"/>
        <v>42875</v>
      </c>
      <c r="C26" s="5"/>
      <c r="D26" s="5"/>
      <c r="E26" s="78"/>
      <c r="F26" s="5"/>
      <c r="G26" s="66"/>
      <c r="H26" s="64">
        <f t="shared" si="0"/>
        <v>0</v>
      </c>
    </row>
    <row r="27" spans="2:8" x14ac:dyDescent="0.25">
      <c r="B27" s="26">
        <f t="shared" si="1"/>
        <v>42876</v>
      </c>
      <c r="C27" s="5"/>
      <c r="D27" s="5"/>
      <c r="E27" s="78"/>
      <c r="F27" s="5"/>
      <c r="G27" s="66"/>
      <c r="H27" s="64">
        <f t="shared" si="0"/>
        <v>0</v>
      </c>
    </row>
    <row r="28" spans="2:8" x14ac:dyDescent="0.25">
      <c r="B28" s="27">
        <f t="shared" si="1"/>
        <v>42877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42878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42879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6">
        <f t="shared" si="1"/>
        <v>42880</v>
      </c>
      <c r="C31" s="5" t="s">
        <v>62</v>
      </c>
      <c r="D31" s="5"/>
      <c r="E31" s="78"/>
      <c r="F31" s="5"/>
      <c r="G31" s="66"/>
      <c r="H31" s="64">
        <f t="shared" si="0"/>
        <v>0</v>
      </c>
    </row>
    <row r="32" spans="2:8" x14ac:dyDescent="0.25">
      <c r="B32" s="27">
        <f t="shared" si="1"/>
        <v>42881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6">
        <f t="shared" si="1"/>
        <v>42882</v>
      </c>
      <c r="C33" s="5"/>
      <c r="D33" s="5"/>
      <c r="E33" s="78"/>
      <c r="F33" s="5"/>
      <c r="G33" s="66"/>
      <c r="H33" s="64">
        <f t="shared" si="0"/>
        <v>0</v>
      </c>
    </row>
    <row r="34" spans="2:8" x14ac:dyDescent="0.25">
      <c r="B34" s="26">
        <f t="shared" si="1"/>
        <v>42883</v>
      </c>
      <c r="C34" s="5"/>
      <c r="D34" s="5"/>
      <c r="E34" s="78"/>
      <c r="F34" s="5"/>
      <c r="G34" s="66"/>
      <c r="H34" s="64">
        <f t="shared" si="0"/>
        <v>0</v>
      </c>
    </row>
    <row r="35" spans="2:8" x14ac:dyDescent="0.25">
      <c r="B35" s="27">
        <f t="shared" si="1"/>
        <v>42884</v>
      </c>
      <c r="C35" s="4"/>
      <c r="D35" s="4"/>
      <c r="E35" s="77"/>
      <c r="F35" s="4"/>
      <c r="G35" s="67"/>
      <c r="H35" s="64">
        <f t="shared" si="0"/>
        <v>0</v>
      </c>
    </row>
    <row r="36" spans="2:8" x14ac:dyDescent="0.25">
      <c r="B36" s="27">
        <f t="shared" si="1"/>
        <v>42885</v>
      </c>
      <c r="C36" s="54"/>
      <c r="D36" s="4"/>
      <c r="E36" s="77"/>
      <c r="F36" s="4"/>
      <c r="G36" s="67"/>
      <c r="H36" s="64">
        <f t="shared" si="0"/>
        <v>0</v>
      </c>
    </row>
    <row r="37" spans="2:8" ht="13.8" thickBot="1" x14ac:dyDescent="0.3">
      <c r="B37" s="29">
        <f t="shared" si="1"/>
        <v>42886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E2*21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IF(E38&gt;(21*E2),(E38-(21*E2)),0)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IF(E38&gt;(21*E2),(E38*E41),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IF(E38&gt;(21*E2),(E39*E41),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4mikgDxvE8nd9/8adO6eUxFe0PzoW2WC6fqey7I1vmyV1jCsXLVwe59XY2G5ZIobyeL2XYn+VdJLY5rZ6Ewl8w==" saltValue="EtQsmf/8Dp+ULjOP0+Jd6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42887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7">
        <f>B7+1</f>
        <v>42888</v>
      </c>
      <c r="C8" s="4"/>
      <c r="D8" s="4"/>
      <c r="E8" s="77"/>
      <c r="F8" s="4"/>
      <c r="G8" s="67"/>
      <c r="H8" s="64">
        <f t="shared" ref="H8:H36" si="0">ROUND(E8,2)</f>
        <v>0</v>
      </c>
    </row>
    <row r="9" spans="1:8" x14ac:dyDescent="0.25">
      <c r="B9" s="26">
        <f t="shared" ref="B9:B36" si="1">B8+1</f>
        <v>42889</v>
      </c>
      <c r="C9" s="5"/>
      <c r="D9" s="5"/>
      <c r="E9" s="78"/>
      <c r="F9" s="5"/>
      <c r="G9" s="66"/>
      <c r="H9" s="64">
        <f t="shared" si="0"/>
        <v>0</v>
      </c>
    </row>
    <row r="10" spans="1:8" x14ac:dyDescent="0.25">
      <c r="B10" s="26">
        <f t="shared" si="1"/>
        <v>42890</v>
      </c>
      <c r="C10" s="5" t="s">
        <v>63</v>
      </c>
      <c r="D10" s="5"/>
      <c r="E10" s="78"/>
      <c r="F10" s="5"/>
      <c r="G10" s="66"/>
      <c r="H10" s="64">
        <f t="shared" si="0"/>
        <v>0</v>
      </c>
    </row>
    <row r="11" spans="1:8" x14ac:dyDescent="0.25">
      <c r="B11" s="26">
        <f t="shared" si="1"/>
        <v>42891</v>
      </c>
      <c r="C11" s="5" t="s">
        <v>15</v>
      </c>
      <c r="D11" s="5"/>
      <c r="E11" s="78"/>
      <c r="F11" s="5"/>
      <c r="G11" s="66"/>
      <c r="H11" s="64">
        <f t="shared" si="0"/>
        <v>0</v>
      </c>
    </row>
    <row r="12" spans="1:8" x14ac:dyDescent="0.25">
      <c r="B12" s="27">
        <f t="shared" si="1"/>
        <v>42892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42893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42894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42895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6">
        <f t="shared" si="1"/>
        <v>42896</v>
      </c>
      <c r="C16" s="5"/>
      <c r="D16" s="5"/>
      <c r="E16" s="78"/>
      <c r="F16" s="5"/>
      <c r="G16" s="66"/>
      <c r="H16" s="64">
        <f t="shared" si="0"/>
        <v>0</v>
      </c>
    </row>
    <row r="17" spans="2:8" x14ac:dyDescent="0.25">
      <c r="B17" s="26">
        <f t="shared" si="1"/>
        <v>42897</v>
      </c>
      <c r="C17" s="5"/>
      <c r="D17" s="5"/>
      <c r="E17" s="78"/>
      <c r="F17" s="5"/>
      <c r="G17" s="66"/>
      <c r="H17" s="64">
        <f t="shared" si="0"/>
        <v>0</v>
      </c>
    </row>
    <row r="18" spans="2:8" x14ac:dyDescent="0.25">
      <c r="B18" s="27">
        <f t="shared" si="1"/>
        <v>42898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42899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42900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42901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7">
        <f t="shared" si="1"/>
        <v>42902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6">
        <f t="shared" si="1"/>
        <v>42903</v>
      </c>
      <c r="C23" s="5"/>
      <c r="D23" s="5"/>
      <c r="E23" s="78"/>
      <c r="F23" s="5"/>
      <c r="G23" s="66"/>
      <c r="H23" s="64">
        <f t="shared" si="0"/>
        <v>0</v>
      </c>
    </row>
    <row r="24" spans="2:8" x14ac:dyDescent="0.25">
      <c r="B24" s="26">
        <f t="shared" si="1"/>
        <v>42904</v>
      </c>
      <c r="C24" s="5"/>
      <c r="D24" s="5"/>
      <c r="E24" s="78"/>
      <c r="F24" s="5"/>
      <c r="G24" s="66"/>
      <c r="H24" s="64">
        <f t="shared" si="0"/>
        <v>0</v>
      </c>
    </row>
    <row r="25" spans="2:8" x14ac:dyDescent="0.25">
      <c r="B25" s="27">
        <f t="shared" si="1"/>
        <v>42905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42906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42907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42908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42909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6">
        <f t="shared" si="1"/>
        <v>42910</v>
      </c>
      <c r="C30" s="5"/>
      <c r="D30" s="5"/>
      <c r="E30" s="78"/>
      <c r="F30" s="5"/>
      <c r="G30" s="66"/>
      <c r="H30" s="64">
        <f t="shared" si="0"/>
        <v>0</v>
      </c>
    </row>
    <row r="31" spans="2:8" x14ac:dyDescent="0.25">
      <c r="B31" s="26">
        <f t="shared" si="1"/>
        <v>42911</v>
      </c>
      <c r="C31" s="5"/>
      <c r="D31" s="5"/>
      <c r="E31" s="78"/>
      <c r="F31" s="5"/>
      <c r="G31" s="66"/>
      <c r="H31" s="64">
        <f t="shared" si="0"/>
        <v>0</v>
      </c>
    </row>
    <row r="32" spans="2:8" x14ac:dyDescent="0.25">
      <c r="B32" s="27">
        <f t="shared" si="1"/>
        <v>42912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42913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42914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42915</v>
      </c>
      <c r="C35" s="4"/>
      <c r="D35" s="4"/>
      <c r="E35" s="77"/>
      <c r="F35" s="4"/>
      <c r="G35" s="67"/>
      <c r="H35" s="64">
        <f t="shared" si="0"/>
        <v>0</v>
      </c>
    </row>
    <row r="36" spans="2:8" ht="13.8" thickBot="1" x14ac:dyDescent="0.3">
      <c r="B36" s="27">
        <f t="shared" si="1"/>
        <v>42916</v>
      </c>
      <c r="C36" s="54"/>
      <c r="D36" s="4"/>
      <c r="E36" s="77"/>
      <c r="F36" s="4"/>
      <c r="G36" s="67"/>
      <c r="H36" s="64">
        <f t="shared" si="0"/>
        <v>0</v>
      </c>
    </row>
    <row r="37" spans="2:8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8" x14ac:dyDescent="0.25">
      <c r="B38" s="35"/>
      <c r="C38" s="36" t="s">
        <v>57</v>
      </c>
      <c r="D38" s="37"/>
      <c r="E38" s="38">
        <f>E2*21</f>
        <v>0</v>
      </c>
      <c r="F38" s="39" t="s">
        <v>47</v>
      </c>
      <c r="G38" s="40"/>
    </row>
    <row r="39" spans="2:8" x14ac:dyDescent="0.25">
      <c r="B39" s="35"/>
      <c r="C39" s="55"/>
      <c r="D39" s="41"/>
      <c r="E39" s="38">
        <f>IF(E37&gt;(21*E2),(E37-(21*E2)),0)</f>
        <v>0</v>
      </c>
      <c r="F39" s="39" t="s">
        <v>56</v>
      </c>
      <c r="G39" s="42"/>
    </row>
    <row r="40" spans="2:8" x14ac:dyDescent="0.25">
      <c r="B40" s="35"/>
      <c r="C40" s="55"/>
      <c r="D40" s="37"/>
      <c r="E40" s="9"/>
      <c r="F40" s="39" t="s">
        <v>51</v>
      </c>
      <c r="G40" s="42"/>
    </row>
    <row r="41" spans="2:8" x14ac:dyDescent="0.25">
      <c r="B41" s="35"/>
      <c r="C41" s="55"/>
      <c r="D41" s="37"/>
      <c r="E41" s="43" t="str">
        <f>IF(E37&gt;(21*E2),(E37*E40), "nvt")</f>
        <v>nvt</v>
      </c>
      <c r="F41" s="44" t="s">
        <v>53</v>
      </c>
      <c r="G41" s="42"/>
    </row>
    <row r="42" spans="2:8" ht="13.8" thickBot="1" x14ac:dyDescent="0.3">
      <c r="B42" s="35"/>
      <c r="C42" s="55"/>
      <c r="D42" s="37"/>
      <c r="E42" s="45">
        <f>IF(E37&gt;(21*E2),(E38*E40), (E37*E40))</f>
        <v>0</v>
      </c>
      <c r="F42" s="46" t="s">
        <v>52</v>
      </c>
      <c r="G42" s="47"/>
    </row>
    <row r="43" spans="2:8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8" x14ac:dyDescent="0.25">
      <c r="B44" s="35"/>
      <c r="C44" s="55"/>
      <c r="D44" s="37"/>
      <c r="E44" s="10"/>
      <c r="F44" s="39" t="s">
        <v>50</v>
      </c>
      <c r="G44" s="42"/>
    </row>
    <row r="45" spans="2:8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8" x14ac:dyDescent="0.25">
      <c r="B47" s="70" t="s">
        <v>0</v>
      </c>
      <c r="E47" s="70" t="s">
        <v>12</v>
      </c>
      <c r="G47" s="71"/>
    </row>
  </sheetData>
  <sheetProtection algorithmName="SHA-512" hashValue="VVFMyBY8uHkzBXm2lHPglmgZg97aDT42mNVPoJpM2YaE47Z/LZCi7pjBB+PGCkPZRqBOmWJe7Rin9jlLQ0Cp1A==" saltValue="LbprjDbo0uFH+GfFqd7uX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6">
        <v>42917</v>
      </c>
      <c r="C7" s="5"/>
      <c r="D7" s="5"/>
      <c r="E7" s="78"/>
      <c r="F7" s="5"/>
      <c r="G7" s="66"/>
      <c r="H7" s="64">
        <f>ROUND(E7,2)</f>
        <v>0</v>
      </c>
    </row>
    <row r="8" spans="1:8" x14ac:dyDescent="0.25">
      <c r="B8" s="26">
        <f>B7+1</f>
        <v>42918</v>
      </c>
      <c r="C8" s="5"/>
      <c r="D8" s="5"/>
      <c r="E8" s="78"/>
      <c r="F8" s="5"/>
      <c r="G8" s="66"/>
      <c r="H8" s="64">
        <f t="shared" ref="H8:H37" si="0">ROUND(E8,2)</f>
        <v>0</v>
      </c>
    </row>
    <row r="9" spans="1:8" x14ac:dyDescent="0.25">
      <c r="B9" s="27">
        <f t="shared" ref="B9:B37" si="1">B8+1</f>
        <v>42919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42920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42921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42922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42923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6">
        <f t="shared" si="1"/>
        <v>42924</v>
      </c>
      <c r="C14" s="5"/>
      <c r="D14" s="5"/>
      <c r="E14" s="78"/>
      <c r="F14" s="5"/>
      <c r="G14" s="66"/>
      <c r="H14" s="64">
        <f t="shared" si="0"/>
        <v>0</v>
      </c>
    </row>
    <row r="15" spans="1:8" x14ac:dyDescent="0.25">
      <c r="B15" s="26">
        <f t="shared" si="1"/>
        <v>42925</v>
      </c>
      <c r="C15" s="5"/>
      <c r="D15" s="5"/>
      <c r="E15" s="78"/>
      <c r="F15" s="5"/>
      <c r="G15" s="66"/>
      <c r="H15" s="64">
        <f t="shared" si="0"/>
        <v>0</v>
      </c>
    </row>
    <row r="16" spans="1:8" x14ac:dyDescent="0.25">
      <c r="B16" s="27">
        <f t="shared" si="1"/>
        <v>42926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42927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42928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42929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42930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6">
        <f t="shared" si="1"/>
        <v>42931</v>
      </c>
      <c r="C21" s="5"/>
      <c r="D21" s="5"/>
      <c r="E21" s="78"/>
      <c r="F21" s="5"/>
      <c r="G21" s="66"/>
      <c r="H21" s="64">
        <f t="shared" si="0"/>
        <v>0</v>
      </c>
    </row>
    <row r="22" spans="2:8" x14ac:dyDescent="0.25">
      <c r="B22" s="26">
        <f t="shared" si="1"/>
        <v>42932</v>
      </c>
      <c r="C22" s="5"/>
      <c r="D22" s="5"/>
      <c r="E22" s="78"/>
      <c r="F22" s="5"/>
      <c r="G22" s="66"/>
      <c r="H22" s="64">
        <f t="shared" si="0"/>
        <v>0</v>
      </c>
    </row>
    <row r="23" spans="2:8" x14ac:dyDescent="0.25">
      <c r="B23" s="27">
        <f t="shared" si="1"/>
        <v>42933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7">
        <f t="shared" si="1"/>
        <v>42934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42935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42936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6">
        <f t="shared" si="1"/>
        <v>42937</v>
      </c>
      <c r="C27" s="5" t="s">
        <v>16</v>
      </c>
      <c r="D27" s="5"/>
      <c r="E27" s="78"/>
      <c r="F27" s="5"/>
      <c r="G27" s="66"/>
      <c r="H27" s="64">
        <f t="shared" si="0"/>
        <v>0</v>
      </c>
    </row>
    <row r="28" spans="2:8" x14ac:dyDescent="0.25">
      <c r="B28" s="26">
        <f t="shared" si="1"/>
        <v>42938</v>
      </c>
      <c r="C28" s="5"/>
      <c r="D28" s="5"/>
      <c r="E28" s="78"/>
      <c r="F28" s="5"/>
      <c r="G28" s="66"/>
      <c r="H28" s="64">
        <f t="shared" si="0"/>
        <v>0</v>
      </c>
    </row>
    <row r="29" spans="2:8" x14ac:dyDescent="0.25">
      <c r="B29" s="26">
        <f t="shared" si="1"/>
        <v>42939</v>
      </c>
      <c r="C29" s="5"/>
      <c r="D29" s="5"/>
      <c r="E29" s="78"/>
      <c r="F29" s="5"/>
      <c r="G29" s="66"/>
      <c r="H29" s="64">
        <f t="shared" si="0"/>
        <v>0</v>
      </c>
    </row>
    <row r="30" spans="2:8" x14ac:dyDescent="0.25">
      <c r="B30" s="27">
        <f t="shared" si="1"/>
        <v>42940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7">
        <f t="shared" si="1"/>
        <v>42941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7">
        <f t="shared" si="1"/>
        <v>42942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42943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42944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6">
        <f t="shared" si="1"/>
        <v>42945</v>
      </c>
      <c r="C35" s="5"/>
      <c r="D35" s="5"/>
      <c r="E35" s="78"/>
      <c r="F35" s="5"/>
      <c r="G35" s="66"/>
      <c r="H35" s="64">
        <f t="shared" si="0"/>
        <v>0</v>
      </c>
    </row>
    <row r="36" spans="2:8" x14ac:dyDescent="0.25">
      <c r="B36" s="26">
        <f t="shared" si="1"/>
        <v>42946</v>
      </c>
      <c r="C36" s="59"/>
      <c r="D36" s="5"/>
      <c r="E36" s="78"/>
      <c r="F36" s="5"/>
      <c r="G36" s="66"/>
      <c r="H36" s="64">
        <f t="shared" si="0"/>
        <v>0</v>
      </c>
    </row>
    <row r="37" spans="2:8" ht="13.8" thickBot="1" x14ac:dyDescent="0.3">
      <c r="B37" s="29">
        <f t="shared" si="1"/>
        <v>42947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E2*20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IF(E38&gt;(20*E2),(E38-(20*E2)),0)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IF(E38&gt;(20*E2),(E38*E41),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IF(E38&gt;(20*E2),(E39*E41),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/JjTktUY7e4OR+A4N1DJSi/Fw5b1f8chS8VZGTwzKuu2q6elRh8gKNHdfVSpghWHC9YnWJ8yVRxMCVh/+hsp7A==" saltValue="yJ3MqwY+lC7gKDTFPj4X/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42948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7">
        <f>B7+1</f>
        <v>42949</v>
      </c>
      <c r="C8" s="4"/>
      <c r="D8" s="4"/>
      <c r="E8" s="77"/>
      <c r="F8" s="4"/>
      <c r="G8" s="67"/>
      <c r="H8" s="64">
        <f t="shared" ref="H8:H37" si="0">ROUND(E8,2)</f>
        <v>0</v>
      </c>
    </row>
    <row r="9" spans="1:8" x14ac:dyDescent="0.25">
      <c r="B9" s="27">
        <f t="shared" ref="B9:B37" si="1">B8+1</f>
        <v>42950</v>
      </c>
      <c r="C9" s="4"/>
      <c r="D9" s="4"/>
      <c r="E9" s="77"/>
      <c r="F9" s="4"/>
      <c r="G9" s="67"/>
      <c r="H9" s="64">
        <f t="shared" si="0"/>
        <v>0</v>
      </c>
    </row>
    <row r="10" spans="1:8" x14ac:dyDescent="0.25">
      <c r="B10" s="27">
        <f t="shared" si="1"/>
        <v>42951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6">
        <f t="shared" si="1"/>
        <v>42952</v>
      </c>
      <c r="C11" s="5"/>
      <c r="D11" s="5"/>
      <c r="E11" s="78"/>
      <c r="F11" s="5"/>
      <c r="G11" s="66"/>
      <c r="H11" s="64">
        <f t="shared" si="0"/>
        <v>0</v>
      </c>
    </row>
    <row r="12" spans="1:8" x14ac:dyDescent="0.25">
      <c r="B12" s="26">
        <f t="shared" si="1"/>
        <v>42953</v>
      </c>
      <c r="C12" s="5"/>
      <c r="D12" s="5"/>
      <c r="E12" s="78"/>
      <c r="F12" s="5"/>
      <c r="G12" s="66"/>
      <c r="H12" s="64">
        <f t="shared" si="0"/>
        <v>0</v>
      </c>
    </row>
    <row r="13" spans="1:8" x14ac:dyDescent="0.25">
      <c r="B13" s="27">
        <f t="shared" si="1"/>
        <v>42954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42955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7">
        <f t="shared" si="1"/>
        <v>42956</v>
      </c>
      <c r="C15" s="4"/>
      <c r="D15" s="4"/>
      <c r="E15" s="77"/>
      <c r="F15" s="4"/>
      <c r="G15" s="67"/>
      <c r="H15" s="64">
        <f t="shared" si="0"/>
        <v>0</v>
      </c>
    </row>
    <row r="16" spans="1:8" x14ac:dyDescent="0.25">
      <c r="B16" s="27">
        <f t="shared" si="1"/>
        <v>42957</v>
      </c>
      <c r="C16" s="4"/>
      <c r="D16" s="4"/>
      <c r="E16" s="77"/>
      <c r="F16" s="4"/>
      <c r="G16" s="67"/>
      <c r="H16" s="64">
        <f t="shared" si="0"/>
        <v>0</v>
      </c>
    </row>
    <row r="17" spans="2:8" x14ac:dyDescent="0.25">
      <c r="B17" s="27">
        <f t="shared" si="1"/>
        <v>42958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6">
        <f t="shared" si="1"/>
        <v>42959</v>
      </c>
      <c r="C18" s="5"/>
      <c r="D18" s="5"/>
      <c r="E18" s="78"/>
      <c r="F18" s="5"/>
      <c r="G18" s="66"/>
      <c r="H18" s="64">
        <f t="shared" si="0"/>
        <v>0</v>
      </c>
    </row>
    <row r="19" spans="2:8" x14ac:dyDescent="0.25">
      <c r="B19" s="26">
        <f t="shared" si="1"/>
        <v>42960</v>
      </c>
      <c r="C19" s="5"/>
      <c r="D19" s="5"/>
      <c r="E19" s="78"/>
      <c r="F19" s="5"/>
      <c r="G19" s="66"/>
      <c r="H19" s="64">
        <f t="shared" si="0"/>
        <v>0</v>
      </c>
    </row>
    <row r="20" spans="2:8" x14ac:dyDescent="0.25">
      <c r="B20" s="27">
        <f t="shared" si="1"/>
        <v>42961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6">
        <f t="shared" si="1"/>
        <v>42962</v>
      </c>
      <c r="C21" s="5" t="s">
        <v>64</v>
      </c>
      <c r="D21" s="5"/>
      <c r="E21" s="78"/>
      <c r="F21" s="5"/>
      <c r="G21" s="66"/>
      <c r="H21" s="64">
        <f t="shared" si="0"/>
        <v>0</v>
      </c>
    </row>
    <row r="22" spans="2:8" x14ac:dyDescent="0.25">
      <c r="B22" s="27">
        <f t="shared" si="1"/>
        <v>42963</v>
      </c>
      <c r="C22" s="4"/>
      <c r="D22" s="4"/>
      <c r="E22" s="77"/>
      <c r="F22" s="4"/>
      <c r="G22" s="67"/>
      <c r="H22" s="64">
        <f t="shared" si="0"/>
        <v>0</v>
      </c>
    </row>
    <row r="23" spans="2:8" x14ac:dyDescent="0.25">
      <c r="B23" s="27">
        <f t="shared" si="1"/>
        <v>42964</v>
      </c>
      <c r="C23" s="4"/>
      <c r="D23" s="4"/>
      <c r="E23" s="77"/>
      <c r="F23" s="4"/>
      <c r="G23" s="67"/>
      <c r="H23" s="64">
        <f t="shared" si="0"/>
        <v>0</v>
      </c>
    </row>
    <row r="24" spans="2:8" x14ac:dyDescent="0.25">
      <c r="B24" s="27">
        <f t="shared" si="1"/>
        <v>42965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6">
        <f t="shared" si="1"/>
        <v>42966</v>
      </c>
      <c r="C25" s="5"/>
      <c r="D25" s="5"/>
      <c r="E25" s="78"/>
      <c r="F25" s="5"/>
      <c r="G25" s="66"/>
      <c r="H25" s="64">
        <f t="shared" si="0"/>
        <v>0</v>
      </c>
    </row>
    <row r="26" spans="2:8" x14ac:dyDescent="0.25">
      <c r="B26" s="26">
        <f t="shared" si="1"/>
        <v>42967</v>
      </c>
      <c r="C26" s="5"/>
      <c r="D26" s="5"/>
      <c r="E26" s="78"/>
      <c r="F26" s="5"/>
      <c r="G26" s="66"/>
      <c r="H26" s="64">
        <f t="shared" si="0"/>
        <v>0</v>
      </c>
    </row>
    <row r="27" spans="2:8" x14ac:dyDescent="0.25">
      <c r="B27" s="27">
        <f t="shared" si="1"/>
        <v>42968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42969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7">
        <f t="shared" si="1"/>
        <v>42970</v>
      </c>
      <c r="C29" s="4"/>
      <c r="D29" s="4"/>
      <c r="E29" s="77"/>
      <c r="F29" s="4"/>
      <c r="G29" s="67"/>
      <c r="H29" s="64">
        <f t="shared" si="0"/>
        <v>0</v>
      </c>
    </row>
    <row r="30" spans="2:8" x14ac:dyDescent="0.25">
      <c r="B30" s="27">
        <f t="shared" si="1"/>
        <v>42971</v>
      </c>
      <c r="C30" s="4"/>
      <c r="D30" s="4"/>
      <c r="E30" s="77"/>
      <c r="F30" s="4"/>
      <c r="G30" s="67"/>
      <c r="H30" s="64">
        <f t="shared" si="0"/>
        <v>0</v>
      </c>
    </row>
    <row r="31" spans="2:8" x14ac:dyDescent="0.25">
      <c r="B31" s="27">
        <f t="shared" si="1"/>
        <v>42972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6">
        <f t="shared" si="1"/>
        <v>42973</v>
      </c>
      <c r="C32" s="5"/>
      <c r="D32" s="5"/>
      <c r="E32" s="78"/>
      <c r="F32" s="5"/>
      <c r="G32" s="66"/>
      <c r="H32" s="64">
        <f t="shared" si="0"/>
        <v>0</v>
      </c>
    </row>
    <row r="33" spans="2:8" x14ac:dyDescent="0.25">
      <c r="B33" s="26">
        <f t="shared" si="1"/>
        <v>42974</v>
      </c>
      <c r="C33" s="5"/>
      <c r="D33" s="5"/>
      <c r="E33" s="78"/>
      <c r="F33" s="5"/>
      <c r="G33" s="66"/>
      <c r="H33" s="64">
        <f t="shared" si="0"/>
        <v>0</v>
      </c>
    </row>
    <row r="34" spans="2:8" x14ac:dyDescent="0.25">
      <c r="B34" s="27">
        <f t="shared" si="1"/>
        <v>42975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42976</v>
      </c>
      <c r="C35" s="4"/>
      <c r="D35" s="4"/>
      <c r="E35" s="77"/>
      <c r="F35" s="4"/>
      <c r="G35" s="67"/>
      <c r="H35" s="64">
        <f t="shared" si="0"/>
        <v>0</v>
      </c>
    </row>
    <row r="36" spans="2:8" x14ac:dyDescent="0.25">
      <c r="B36" s="27">
        <f t="shared" si="1"/>
        <v>42977</v>
      </c>
      <c r="C36" s="54"/>
      <c r="D36" s="4"/>
      <c r="E36" s="77"/>
      <c r="F36" s="4"/>
      <c r="G36" s="67"/>
      <c r="H36" s="64">
        <f t="shared" si="0"/>
        <v>0</v>
      </c>
    </row>
    <row r="37" spans="2:8" ht="13.8" thickBot="1" x14ac:dyDescent="0.3">
      <c r="B37" s="29">
        <f t="shared" si="1"/>
        <v>42978</v>
      </c>
      <c r="C37" s="57"/>
      <c r="D37" s="58"/>
      <c r="E37" s="80"/>
      <c r="F37" s="57"/>
      <c r="G37" s="69"/>
      <c r="H37" s="64">
        <f t="shared" si="0"/>
        <v>0</v>
      </c>
    </row>
    <row r="38" spans="2:8" x14ac:dyDescent="0.25">
      <c r="B38" s="29"/>
      <c r="C38" s="30"/>
      <c r="D38" s="31"/>
      <c r="E38" s="32">
        <f>SUM(E7:E37)*24</f>
        <v>0</v>
      </c>
      <c r="F38" s="33" t="s">
        <v>46</v>
      </c>
      <c r="G38" s="34"/>
    </row>
    <row r="39" spans="2:8" x14ac:dyDescent="0.25">
      <c r="B39" s="35"/>
      <c r="C39" s="36" t="s">
        <v>57</v>
      </c>
      <c r="D39" s="37"/>
      <c r="E39" s="38">
        <f>E2*22</f>
        <v>0</v>
      </c>
      <c r="F39" s="39" t="s">
        <v>47</v>
      </c>
      <c r="G39" s="40"/>
    </row>
    <row r="40" spans="2:8" x14ac:dyDescent="0.25">
      <c r="B40" s="35"/>
      <c r="C40" s="55"/>
      <c r="D40" s="41"/>
      <c r="E40" s="38">
        <f>IF(E38&gt;(22*E2),(E38-(22*E2)),0)</f>
        <v>0</v>
      </c>
      <c r="F40" s="39" t="s">
        <v>56</v>
      </c>
      <c r="G40" s="42"/>
    </row>
    <row r="41" spans="2:8" x14ac:dyDescent="0.25">
      <c r="B41" s="35"/>
      <c r="C41" s="55"/>
      <c r="D41" s="37"/>
      <c r="E41" s="9"/>
      <c r="F41" s="39" t="s">
        <v>51</v>
      </c>
      <c r="G41" s="42"/>
    </row>
    <row r="42" spans="2:8" x14ac:dyDescent="0.25">
      <c r="B42" s="35"/>
      <c r="C42" s="55"/>
      <c r="D42" s="37"/>
      <c r="E42" s="43" t="str">
        <f>IF(E38&gt;(22*E2),(E38*E41), "nvt")</f>
        <v>nvt</v>
      </c>
      <c r="F42" s="44" t="s">
        <v>53</v>
      </c>
      <c r="G42" s="42"/>
    </row>
    <row r="43" spans="2:8" ht="13.8" thickBot="1" x14ac:dyDescent="0.3">
      <c r="B43" s="35"/>
      <c r="C43" s="55"/>
      <c r="D43" s="37"/>
      <c r="E43" s="45">
        <f>IF(E38&gt;(22*E2),(E39*E41), (E38*E41))</f>
        <v>0</v>
      </c>
      <c r="F43" s="46" t="s">
        <v>52</v>
      </c>
      <c r="G43" s="47"/>
    </row>
    <row r="44" spans="2:8" x14ac:dyDescent="0.25">
      <c r="B44" s="35"/>
      <c r="C44" s="55"/>
      <c r="D44" s="37"/>
      <c r="E44" s="48">
        <f>(FLOOR(SUM(G7:G37),1))</f>
        <v>0</v>
      </c>
      <c r="F44" s="49" t="s">
        <v>49</v>
      </c>
      <c r="G44" s="50"/>
    </row>
    <row r="45" spans="2:8" x14ac:dyDescent="0.25">
      <c r="B45" s="35"/>
      <c r="C45" s="55"/>
      <c r="D45" s="37"/>
      <c r="E45" s="10"/>
      <c r="F45" s="39" t="s">
        <v>50</v>
      </c>
      <c r="G45" s="42"/>
    </row>
    <row r="46" spans="2:8" ht="14.4" customHeight="1" thickBot="1" x14ac:dyDescent="0.3">
      <c r="B46" s="51"/>
      <c r="C46" s="56"/>
      <c r="D46" s="52"/>
      <c r="E46" s="53">
        <f>E44*E45</f>
        <v>0</v>
      </c>
      <c r="F46" s="46" t="s">
        <v>54</v>
      </c>
      <c r="G46" s="47"/>
    </row>
    <row r="48" spans="2:8" x14ac:dyDescent="0.25">
      <c r="B48" s="70" t="s">
        <v>0</v>
      </c>
      <c r="E48" s="70" t="s">
        <v>12</v>
      </c>
      <c r="G48" s="71"/>
    </row>
  </sheetData>
  <sheetProtection algorithmName="SHA-512" hashValue="D0SFSg/x2wEFO+aOB6ieTn5Col6pn/X7Kshcu06V6A3gEWo0rxoHGbMKXTQW4XjyxLmrG6fmUkkAWLssNnfpRg==" saltValue="lbSipH3nsGKOXDMZN+fDm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E6" sqref="E6"/>
    </sheetView>
  </sheetViews>
  <sheetFormatPr defaultRowHeight="13.2" x14ac:dyDescent="0.25"/>
  <cols>
    <col min="1" max="1" width="7.88671875" style="25" customWidth="1"/>
    <col min="2" max="2" width="15.33203125" style="71" customWidth="1"/>
    <col min="3" max="3" width="70.77734375" style="25" customWidth="1"/>
    <col min="4" max="4" width="15.33203125" style="25" customWidth="1"/>
    <col min="5" max="5" width="12.33203125" style="25" customWidth="1"/>
    <col min="6" max="6" width="46.88671875" style="25" customWidth="1"/>
    <col min="7" max="7" width="11.6640625" style="25" customWidth="1"/>
    <col min="8" max="8" width="0" style="25" hidden="1" customWidth="1"/>
    <col min="9" max="16384" width="8.88671875" style="25"/>
  </cols>
  <sheetData>
    <row r="1" spans="1:8" x14ac:dyDescent="0.25">
      <c r="A1" s="70" t="s">
        <v>1</v>
      </c>
      <c r="C1" s="8"/>
      <c r="D1" s="72" t="s">
        <v>29</v>
      </c>
      <c r="E1" s="73"/>
      <c r="F1" s="74" t="s">
        <v>28</v>
      </c>
    </row>
    <row r="2" spans="1:8" x14ac:dyDescent="0.25">
      <c r="A2" s="72" t="s">
        <v>3</v>
      </c>
      <c r="C2" s="8"/>
      <c r="D2" s="19"/>
      <c r="E2" s="75">
        <f>E1/5</f>
        <v>0</v>
      </c>
      <c r="F2" s="72" t="s">
        <v>11</v>
      </c>
    </row>
    <row r="3" spans="1:8" x14ac:dyDescent="0.25">
      <c r="A3" s="70" t="s">
        <v>2</v>
      </c>
      <c r="C3" s="8"/>
      <c r="D3" s="19"/>
      <c r="F3" s="19"/>
      <c r="G3" s="74"/>
    </row>
    <row r="4" spans="1:8" x14ac:dyDescent="0.25">
      <c r="A4" s="74" t="s">
        <v>34</v>
      </c>
      <c r="C4" s="8"/>
      <c r="D4" s="19"/>
      <c r="F4" s="19"/>
      <c r="G4" s="74"/>
    </row>
    <row r="5" spans="1:8" x14ac:dyDescent="0.25">
      <c r="A5" s="74"/>
      <c r="B5" s="25"/>
    </row>
    <row r="6" spans="1:8" ht="35.25" customHeight="1" x14ac:dyDescent="0.25">
      <c r="B6" s="20"/>
      <c r="C6" s="21" t="s">
        <v>55</v>
      </c>
      <c r="D6" s="22" t="s">
        <v>44</v>
      </c>
      <c r="E6" s="23" t="s">
        <v>78</v>
      </c>
      <c r="F6" s="24" t="s">
        <v>43</v>
      </c>
      <c r="G6" s="23" t="s">
        <v>45</v>
      </c>
    </row>
    <row r="7" spans="1:8" ht="12.75" customHeight="1" x14ac:dyDescent="0.25">
      <c r="B7" s="27">
        <v>42979</v>
      </c>
      <c r="C7" s="4"/>
      <c r="D7" s="4"/>
      <c r="E7" s="77"/>
      <c r="F7" s="4"/>
      <c r="G7" s="67"/>
      <c r="H7" s="64">
        <f>ROUND(E7,2)</f>
        <v>0</v>
      </c>
    </row>
    <row r="8" spans="1:8" x14ac:dyDescent="0.25">
      <c r="B8" s="26">
        <f>B7+1</f>
        <v>42980</v>
      </c>
      <c r="C8" s="5"/>
      <c r="D8" s="5"/>
      <c r="E8" s="78"/>
      <c r="F8" s="5"/>
      <c r="G8" s="66"/>
      <c r="H8" s="64">
        <f t="shared" ref="H8:H36" si="0">ROUND(E8,2)</f>
        <v>0</v>
      </c>
    </row>
    <row r="9" spans="1:8" x14ac:dyDescent="0.25">
      <c r="B9" s="26">
        <f t="shared" ref="B9:B36" si="1">B8+1</f>
        <v>42981</v>
      </c>
      <c r="C9" s="5"/>
      <c r="D9" s="5"/>
      <c r="E9" s="78"/>
      <c r="F9" s="5"/>
      <c r="G9" s="66"/>
      <c r="H9" s="64">
        <f t="shared" si="0"/>
        <v>0</v>
      </c>
    </row>
    <row r="10" spans="1:8" x14ac:dyDescent="0.25">
      <c r="B10" s="27">
        <f t="shared" si="1"/>
        <v>42982</v>
      </c>
      <c r="C10" s="4"/>
      <c r="D10" s="4"/>
      <c r="E10" s="77"/>
      <c r="F10" s="4"/>
      <c r="G10" s="67"/>
      <c r="H10" s="64">
        <f t="shared" si="0"/>
        <v>0</v>
      </c>
    </row>
    <row r="11" spans="1:8" x14ac:dyDescent="0.25">
      <c r="B11" s="27">
        <f t="shared" si="1"/>
        <v>42983</v>
      </c>
      <c r="C11" s="4"/>
      <c r="D11" s="4"/>
      <c r="E11" s="77"/>
      <c r="F11" s="4"/>
      <c r="G11" s="67"/>
      <c r="H11" s="64">
        <f t="shared" si="0"/>
        <v>0</v>
      </c>
    </row>
    <row r="12" spans="1:8" x14ac:dyDescent="0.25">
      <c r="B12" s="27">
        <f t="shared" si="1"/>
        <v>42984</v>
      </c>
      <c r="C12" s="4"/>
      <c r="D12" s="4"/>
      <c r="E12" s="77"/>
      <c r="F12" s="4"/>
      <c r="G12" s="67"/>
      <c r="H12" s="64">
        <f t="shared" si="0"/>
        <v>0</v>
      </c>
    </row>
    <row r="13" spans="1:8" x14ac:dyDescent="0.25">
      <c r="B13" s="27">
        <f t="shared" si="1"/>
        <v>42985</v>
      </c>
      <c r="C13" s="4"/>
      <c r="D13" s="4"/>
      <c r="E13" s="77"/>
      <c r="F13" s="4"/>
      <c r="G13" s="67"/>
      <c r="H13" s="64">
        <f t="shared" si="0"/>
        <v>0</v>
      </c>
    </row>
    <row r="14" spans="1:8" x14ac:dyDescent="0.25">
      <c r="B14" s="27">
        <f t="shared" si="1"/>
        <v>42986</v>
      </c>
      <c r="C14" s="4"/>
      <c r="D14" s="4"/>
      <c r="E14" s="77"/>
      <c r="F14" s="4"/>
      <c r="G14" s="67"/>
      <c r="H14" s="64">
        <f t="shared" si="0"/>
        <v>0</v>
      </c>
    </row>
    <row r="15" spans="1:8" x14ac:dyDescent="0.25">
      <c r="B15" s="26">
        <f t="shared" si="1"/>
        <v>42987</v>
      </c>
      <c r="C15" s="5"/>
      <c r="D15" s="5"/>
      <c r="E15" s="78"/>
      <c r="F15" s="5"/>
      <c r="G15" s="66"/>
      <c r="H15" s="64">
        <f t="shared" si="0"/>
        <v>0</v>
      </c>
    </row>
    <row r="16" spans="1:8" x14ac:dyDescent="0.25">
      <c r="B16" s="26">
        <f t="shared" si="1"/>
        <v>42988</v>
      </c>
      <c r="C16" s="5"/>
      <c r="D16" s="5"/>
      <c r="E16" s="78"/>
      <c r="F16" s="5"/>
      <c r="G16" s="66"/>
      <c r="H16" s="64">
        <f t="shared" si="0"/>
        <v>0</v>
      </c>
    </row>
    <row r="17" spans="2:8" x14ac:dyDescent="0.25">
      <c r="B17" s="27">
        <f t="shared" si="1"/>
        <v>42989</v>
      </c>
      <c r="C17" s="4"/>
      <c r="D17" s="4"/>
      <c r="E17" s="77"/>
      <c r="F17" s="4"/>
      <c r="G17" s="67"/>
      <c r="H17" s="64">
        <f t="shared" si="0"/>
        <v>0</v>
      </c>
    </row>
    <row r="18" spans="2:8" x14ac:dyDescent="0.25">
      <c r="B18" s="27">
        <f t="shared" si="1"/>
        <v>42990</v>
      </c>
      <c r="C18" s="4"/>
      <c r="D18" s="4"/>
      <c r="E18" s="77"/>
      <c r="F18" s="4"/>
      <c r="G18" s="67"/>
      <c r="H18" s="64">
        <f t="shared" si="0"/>
        <v>0</v>
      </c>
    </row>
    <row r="19" spans="2:8" x14ac:dyDescent="0.25">
      <c r="B19" s="27">
        <f t="shared" si="1"/>
        <v>42991</v>
      </c>
      <c r="C19" s="4"/>
      <c r="D19" s="4"/>
      <c r="E19" s="77"/>
      <c r="F19" s="4"/>
      <c r="G19" s="67"/>
      <c r="H19" s="64">
        <f t="shared" si="0"/>
        <v>0</v>
      </c>
    </row>
    <row r="20" spans="2:8" x14ac:dyDescent="0.25">
      <c r="B20" s="27">
        <f t="shared" si="1"/>
        <v>42992</v>
      </c>
      <c r="C20" s="4"/>
      <c r="D20" s="4"/>
      <c r="E20" s="77"/>
      <c r="F20" s="4"/>
      <c r="G20" s="67"/>
      <c r="H20" s="64">
        <f t="shared" si="0"/>
        <v>0</v>
      </c>
    </row>
    <row r="21" spans="2:8" x14ac:dyDescent="0.25">
      <c r="B21" s="27">
        <f t="shared" si="1"/>
        <v>42993</v>
      </c>
      <c r="C21" s="4"/>
      <c r="D21" s="4"/>
      <c r="E21" s="77"/>
      <c r="F21" s="4"/>
      <c r="G21" s="67"/>
      <c r="H21" s="64">
        <f t="shared" si="0"/>
        <v>0</v>
      </c>
    </row>
    <row r="22" spans="2:8" x14ac:dyDescent="0.25">
      <c r="B22" s="26">
        <f t="shared" si="1"/>
        <v>42994</v>
      </c>
      <c r="C22" s="5"/>
      <c r="D22" s="5"/>
      <c r="E22" s="78"/>
      <c r="F22" s="5"/>
      <c r="G22" s="66"/>
      <c r="H22" s="64">
        <f t="shared" si="0"/>
        <v>0</v>
      </c>
    </row>
    <row r="23" spans="2:8" x14ac:dyDescent="0.25">
      <c r="B23" s="26">
        <f t="shared" si="1"/>
        <v>42995</v>
      </c>
      <c r="C23" s="5"/>
      <c r="D23" s="5"/>
      <c r="E23" s="78"/>
      <c r="F23" s="5"/>
      <c r="G23" s="66"/>
      <c r="H23" s="64">
        <f t="shared" si="0"/>
        <v>0</v>
      </c>
    </row>
    <row r="24" spans="2:8" x14ac:dyDescent="0.25">
      <c r="B24" s="27">
        <f t="shared" si="1"/>
        <v>42996</v>
      </c>
      <c r="C24" s="4"/>
      <c r="D24" s="4"/>
      <c r="E24" s="77"/>
      <c r="F24" s="4"/>
      <c r="G24" s="67"/>
      <c r="H24" s="64">
        <f t="shared" si="0"/>
        <v>0</v>
      </c>
    </row>
    <row r="25" spans="2:8" x14ac:dyDescent="0.25">
      <c r="B25" s="27">
        <f t="shared" si="1"/>
        <v>42997</v>
      </c>
      <c r="C25" s="4"/>
      <c r="D25" s="4"/>
      <c r="E25" s="77"/>
      <c r="F25" s="4"/>
      <c r="G25" s="67"/>
      <c r="H25" s="64">
        <f t="shared" si="0"/>
        <v>0</v>
      </c>
    </row>
    <row r="26" spans="2:8" x14ac:dyDescent="0.25">
      <c r="B26" s="27">
        <f t="shared" si="1"/>
        <v>42998</v>
      </c>
      <c r="C26" s="4"/>
      <c r="D26" s="4"/>
      <c r="E26" s="77"/>
      <c r="F26" s="4"/>
      <c r="G26" s="67"/>
      <c r="H26" s="64">
        <f t="shared" si="0"/>
        <v>0</v>
      </c>
    </row>
    <row r="27" spans="2:8" x14ac:dyDescent="0.25">
      <c r="B27" s="27">
        <f t="shared" si="1"/>
        <v>42999</v>
      </c>
      <c r="C27" s="4"/>
      <c r="D27" s="4"/>
      <c r="E27" s="77"/>
      <c r="F27" s="4"/>
      <c r="G27" s="67"/>
      <c r="H27" s="64">
        <f t="shared" si="0"/>
        <v>0</v>
      </c>
    </row>
    <row r="28" spans="2:8" x14ac:dyDescent="0.25">
      <c r="B28" s="27">
        <f t="shared" si="1"/>
        <v>43000</v>
      </c>
      <c r="C28" s="4"/>
      <c r="D28" s="4"/>
      <c r="E28" s="77"/>
      <c r="F28" s="4"/>
      <c r="G28" s="67"/>
      <c r="H28" s="64">
        <f t="shared" si="0"/>
        <v>0</v>
      </c>
    </row>
    <row r="29" spans="2:8" x14ac:dyDescent="0.25">
      <c r="B29" s="26">
        <f t="shared" si="1"/>
        <v>43001</v>
      </c>
      <c r="C29" s="5"/>
      <c r="D29" s="5"/>
      <c r="E29" s="78"/>
      <c r="F29" s="5"/>
      <c r="G29" s="66"/>
      <c r="H29" s="64">
        <f t="shared" si="0"/>
        <v>0</v>
      </c>
    </row>
    <row r="30" spans="2:8" x14ac:dyDescent="0.25">
      <c r="B30" s="26">
        <f t="shared" si="1"/>
        <v>43002</v>
      </c>
      <c r="C30" s="5"/>
      <c r="D30" s="5"/>
      <c r="E30" s="78"/>
      <c r="F30" s="5"/>
      <c r="G30" s="66"/>
      <c r="H30" s="64">
        <f t="shared" si="0"/>
        <v>0</v>
      </c>
    </row>
    <row r="31" spans="2:8" x14ac:dyDescent="0.25">
      <c r="B31" s="27">
        <f t="shared" si="1"/>
        <v>43003</v>
      </c>
      <c r="C31" s="4"/>
      <c r="D31" s="4"/>
      <c r="E31" s="77"/>
      <c r="F31" s="4"/>
      <c r="G31" s="67"/>
      <c r="H31" s="64">
        <f t="shared" si="0"/>
        <v>0</v>
      </c>
    </row>
    <row r="32" spans="2:8" x14ac:dyDescent="0.25">
      <c r="B32" s="27">
        <f t="shared" si="1"/>
        <v>43004</v>
      </c>
      <c r="C32" s="4"/>
      <c r="D32" s="4"/>
      <c r="E32" s="77"/>
      <c r="F32" s="4"/>
      <c r="G32" s="67"/>
      <c r="H32" s="64">
        <f t="shared" si="0"/>
        <v>0</v>
      </c>
    </row>
    <row r="33" spans="2:8" x14ac:dyDescent="0.25">
      <c r="B33" s="27">
        <f t="shared" si="1"/>
        <v>43005</v>
      </c>
      <c r="C33" s="4"/>
      <c r="D33" s="4"/>
      <c r="E33" s="77"/>
      <c r="F33" s="4"/>
      <c r="G33" s="67"/>
      <c r="H33" s="64">
        <f t="shared" si="0"/>
        <v>0</v>
      </c>
    </row>
    <row r="34" spans="2:8" x14ac:dyDescent="0.25">
      <c r="B34" s="27">
        <f t="shared" si="1"/>
        <v>43006</v>
      </c>
      <c r="C34" s="4"/>
      <c r="D34" s="4"/>
      <c r="E34" s="77"/>
      <c r="F34" s="4"/>
      <c r="G34" s="67"/>
      <c r="H34" s="64">
        <f t="shared" si="0"/>
        <v>0</v>
      </c>
    </row>
    <row r="35" spans="2:8" x14ac:dyDescent="0.25">
      <c r="B35" s="27">
        <f t="shared" si="1"/>
        <v>43007</v>
      </c>
      <c r="C35" s="4"/>
      <c r="D35" s="4"/>
      <c r="E35" s="77"/>
      <c r="F35" s="4"/>
      <c r="G35" s="67"/>
      <c r="H35" s="64">
        <f t="shared" si="0"/>
        <v>0</v>
      </c>
    </row>
    <row r="36" spans="2:8" ht="13.8" thickBot="1" x14ac:dyDescent="0.3">
      <c r="B36" s="26">
        <f t="shared" si="1"/>
        <v>43008</v>
      </c>
      <c r="C36" s="59"/>
      <c r="D36" s="5"/>
      <c r="E36" s="78"/>
      <c r="F36" s="5"/>
      <c r="G36" s="66"/>
      <c r="H36" s="64">
        <f t="shared" si="0"/>
        <v>0</v>
      </c>
    </row>
    <row r="37" spans="2:8" x14ac:dyDescent="0.25">
      <c r="B37" s="29"/>
      <c r="C37" s="30"/>
      <c r="D37" s="31"/>
      <c r="E37" s="32">
        <f>SUM(E7:E36)*24</f>
        <v>0</v>
      </c>
      <c r="F37" s="33" t="s">
        <v>46</v>
      </c>
      <c r="G37" s="34"/>
    </row>
    <row r="38" spans="2:8" x14ac:dyDescent="0.25">
      <c r="B38" s="35"/>
      <c r="C38" s="36" t="s">
        <v>57</v>
      </c>
      <c r="D38" s="37"/>
      <c r="E38" s="38">
        <f>E2*21</f>
        <v>0</v>
      </c>
      <c r="F38" s="39" t="s">
        <v>47</v>
      </c>
      <c r="G38" s="40"/>
    </row>
    <row r="39" spans="2:8" x14ac:dyDescent="0.25">
      <c r="B39" s="35"/>
      <c r="C39" s="55"/>
      <c r="D39" s="41"/>
      <c r="E39" s="38">
        <f>IF(E37&gt;(21*E2),(E37-(21*E2)),0)</f>
        <v>0</v>
      </c>
      <c r="F39" s="39" t="s">
        <v>56</v>
      </c>
      <c r="G39" s="42"/>
    </row>
    <row r="40" spans="2:8" x14ac:dyDescent="0.25">
      <c r="B40" s="35"/>
      <c r="C40" s="55"/>
      <c r="D40" s="37"/>
      <c r="E40" s="9"/>
      <c r="F40" s="39" t="s">
        <v>51</v>
      </c>
      <c r="G40" s="42"/>
    </row>
    <row r="41" spans="2:8" x14ac:dyDescent="0.25">
      <c r="B41" s="35"/>
      <c r="C41" s="55"/>
      <c r="D41" s="37"/>
      <c r="E41" s="43" t="str">
        <f>IF(E37&gt;(21*E2),(E37*E40), "nvt")</f>
        <v>nvt</v>
      </c>
      <c r="F41" s="44" t="s">
        <v>53</v>
      </c>
      <c r="G41" s="42"/>
    </row>
    <row r="42" spans="2:8" ht="13.8" thickBot="1" x14ac:dyDescent="0.3">
      <c r="B42" s="35"/>
      <c r="C42" s="55"/>
      <c r="D42" s="37"/>
      <c r="E42" s="45">
        <f>IF(E37&gt;(21*E2),(E38*E40), (E37*E40))</f>
        <v>0</v>
      </c>
      <c r="F42" s="46" t="s">
        <v>52</v>
      </c>
      <c r="G42" s="47"/>
    </row>
    <row r="43" spans="2:8" x14ac:dyDescent="0.25">
      <c r="B43" s="35"/>
      <c r="C43" s="55"/>
      <c r="D43" s="37"/>
      <c r="E43" s="48">
        <f>(FLOOR(SUM(G7:G36),1))</f>
        <v>0</v>
      </c>
      <c r="F43" s="49" t="s">
        <v>49</v>
      </c>
      <c r="G43" s="50"/>
    </row>
    <row r="44" spans="2:8" x14ac:dyDescent="0.25">
      <c r="B44" s="35"/>
      <c r="C44" s="55"/>
      <c r="D44" s="37"/>
      <c r="E44" s="10"/>
      <c r="F44" s="39" t="s">
        <v>50</v>
      </c>
      <c r="G44" s="42"/>
    </row>
    <row r="45" spans="2:8" ht="14.4" customHeight="1" thickBot="1" x14ac:dyDescent="0.3">
      <c r="B45" s="51"/>
      <c r="C45" s="56"/>
      <c r="D45" s="52"/>
      <c r="E45" s="53">
        <f>E43*E44</f>
        <v>0</v>
      </c>
      <c r="F45" s="46" t="s">
        <v>54</v>
      </c>
      <c r="G45" s="47"/>
    </row>
    <row r="47" spans="2:8" x14ac:dyDescent="0.25">
      <c r="B47" s="70" t="s">
        <v>0</v>
      </c>
      <c r="E47" s="70" t="s">
        <v>12</v>
      </c>
      <c r="G47" s="71"/>
    </row>
  </sheetData>
  <sheetProtection algorithmName="SHA-512" hashValue="gmHruEjZ1R+zGAhTQp1DtzOT6lBUNVhspvbuYL9heDnDx9v4GJzxQvUthrSpRhG7gGupiqA+/CORFul+1ZhQyg==" saltValue="XsuiYmitxZMJYs8ts3O6V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Bovijn, Eveline</cp:lastModifiedBy>
  <cp:lastPrinted>2015-11-18T08:37:04Z</cp:lastPrinted>
  <dcterms:created xsi:type="dcterms:W3CDTF">1996-10-14T23:33:28Z</dcterms:created>
  <dcterms:modified xsi:type="dcterms:W3CDTF">2017-12-01T10:20:47Z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