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00" tabRatio="910" activeTab="5"/>
  </bookViews>
  <sheets>
    <sheet name="INFO" sheetId="1" r:id="rId1"/>
    <sheet name="aanvraag-marktverloning" sheetId="2" r:id="rId2"/>
    <sheet name="aanvraag-barema of afspraken" sheetId="3" r:id="rId3"/>
    <sheet name="totalen" sheetId="4" r:id="rId4"/>
    <sheet name="eindverslag-marktverloning " sheetId="5" r:id="rId5"/>
    <sheet name="eindverslag-barema of afspr" sheetId="6" r:id="rId6"/>
  </sheets>
  <externalReferences>
    <externalReference r:id="rId9"/>
    <externalReference r:id="rId10"/>
    <externalReference r:id="rId11"/>
  </externalReferences>
  <definedNames>
    <definedName name="_xlfn.SINGLE" hidden="1">#NAME?</definedName>
    <definedName name="a" localSheetId="0">#REF!</definedName>
    <definedName name="a">#REF!</definedName>
    <definedName name="Aiwtcode" localSheetId="0">'INFO'!$A$71:$A$75</definedName>
    <definedName name="Aiwtcode">#REF!</definedName>
    <definedName name="basistoeslag" localSheetId="0">'[1]marktverloning-aanvraag'!$Q$1</definedName>
    <definedName name="basistoeslag">'aanvraag-marktverloning'!$Q$1</definedName>
    <definedName name="bedrijfswagen" localSheetId="0">'[1]marktverloning-aanvraag'!$K$1</definedName>
    <definedName name="bedrijfswagen">'aanvraag-marktverloning'!$K$1</definedName>
    <definedName name="forfait_onderaanneming" localSheetId="0">'[1]marktverloning-aanvraag'!#REF!</definedName>
    <definedName name="forfait_onderaanneming">'aanvraag-marktverloning'!#REF!</definedName>
    <definedName name="gemiddelde_overige_kost_per_vte" localSheetId="0">'[1]marktverloning-aanvraag'!#REF!</definedName>
    <definedName name="gemiddelde_overige_kost_per_vte">'aanvraag-marktverloning'!#REF!</definedName>
    <definedName name="groepsverzekering" localSheetId="0">'[1]marktverloning-aanvraag'!$M$1</definedName>
    <definedName name="groepsverzekering">'aanvraag-marktverloning'!$M$1</definedName>
    <definedName name="hospitalisatieverzekering" localSheetId="0">'[1]marktverloning-aanvraag'!$O$1</definedName>
    <definedName name="hospitalisatieverzekering">'aanvraag-marktverloning'!$O$1</definedName>
    <definedName name="maaltijdcheques" localSheetId="0">'[1]marktverloning-aanvraag'!$G$1</definedName>
    <definedName name="maaltijdcheques">'aanvraag-marktverloning'!$G$1</definedName>
    <definedName name="MarktverlAfrekeningGrotekostKostTotaal" localSheetId="0">#REF!</definedName>
    <definedName name="MarktverlAfrekeningGrotekostKostTotaal">#REF!</definedName>
    <definedName name="MarktverloningBrutoLoonJ1" localSheetId="0">'[1]marktverloning-aanvraag'!$E$15:$E$65</definedName>
    <definedName name="MarktverloningBrutoLoonJ1">'aanvraag-marktverloning'!$E$15:$E$65</definedName>
    <definedName name="MarktverloningBrutoLoonJ2" localSheetId="0">'[1]marktverloning-aanvraag'!$F$15:$F$65</definedName>
    <definedName name="MarktverloningBrutoLoonJ2">'aanvraag-marktverloning'!$F$15:$F$65</definedName>
    <definedName name="MarktverloningBrutoLoonJ3" localSheetId="0">'[1]marktverloning-aanvraag'!$G$15:$G$65</definedName>
    <definedName name="MarktverloningBrutoLoonJ3">'aanvraag-marktverloning'!$G$15:$G$65</definedName>
    <definedName name="MarktverloningBrutoLoonJ4" localSheetId="0">'[1]marktverloning-aanvraag'!$H$15:$H$65</definedName>
    <definedName name="MarktverloningBrutoLoonJ4">'aanvraag-marktverloning'!$H$15:$H$65</definedName>
    <definedName name="MarktverloningBrutoLoonJ5" localSheetId="0">'[1]marktverloning-aanvraag'!$I$15:$I$65</definedName>
    <definedName name="MarktverloningBrutoLoonJ5">'aanvraag-marktverloning'!$I$15:$I$65</definedName>
    <definedName name="MarktverloningBrutoLoonJ6" localSheetId="0">'[1]marktverloning-aanvraag'!$J$15:$J$65</definedName>
    <definedName name="MarktverloningBrutoLoonJ6">'aanvraag-marktverloning'!$J$15:$J$65</definedName>
    <definedName name="MarktverloningDirectekostenAfschrijfkost" localSheetId="0">'[1]marktverloning-aanvraag'!$C$93:$C$112</definedName>
    <definedName name="MarktverloningDirectekostenAfschrijfkost">'aanvraag-marktverloning'!$C$95:$C$114</definedName>
    <definedName name="MarktverloningDirectekostenBezettingsgraad" localSheetId="0">'[1]marktverloning-aanvraag'!$D$93:$D$112</definedName>
    <definedName name="MarktverloningDirectekostenBezettingsgraad">'aanvraag-marktverloning'!$D$95:$D$114</definedName>
    <definedName name="MarktverloningDirectekostenIngebracht" localSheetId="0">'[1]marktverloning-aanvraag'!$E$93:$E$112</definedName>
    <definedName name="MarktverloningDirectekostenIngebracht">'aanvraag-marktverloning'!$E$95:$E$114</definedName>
    <definedName name="MarktverloningDirectekostenIngebrachtTotaal" localSheetId="0">'[3]aanvraag-marktverloning'!#REF!</definedName>
    <definedName name="MarktverloningDirectekostenIngebrachtTotaal">'aanvraag-marktverloning'!$E$115</definedName>
    <definedName name="MarktverloningDirectekostenKost" localSheetId="0">'[1]marktverloning-aanvraag'!$B$93:$B$112</definedName>
    <definedName name="MarktverloningDirectekostenKost">'aanvraag-marktverloning'!$B$95:$B$114</definedName>
    <definedName name="MarktverloningGrotekostKost" localSheetId="0">'[1]marktverloning-aanvraag'!$F$146:$F$154</definedName>
    <definedName name="MarktverloningGrotekostKost">'aanvraag-marktverloning'!$F$148:$F$156</definedName>
    <definedName name="MarktverloningGrotekostKostTotaal" localSheetId="0">'[1]marktverloning-aanvraag'!$F$155</definedName>
    <definedName name="MarktverloningGrotekostKostTotaal">'aanvraag-marktverloning'!$F$157</definedName>
    <definedName name="MarktverloningGroteonderaannemingenKost" localSheetId="0">'[1]marktverloning-aanvraag'!$F$120:$F$139</definedName>
    <definedName name="MarktverloningGroteonderaannemingenKost">'aanvraag-marktverloning'!$F$122:$F$141</definedName>
    <definedName name="MarktverloningGroteonderaannemingenKostTotaal" localSheetId="0">'[1]marktverloning-aanvraag'!$F$140</definedName>
    <definedName name="MarktverloningGroteonderaannemingenKostTotaal">'aanvraag-marktverloning'!$F$142</definedName>
    <definedName name="MarktverloningIndirecteKostPerMensjaar" localSheetId="0">'[1]marktverloning-aanvraag'!$D$86</definedName>
    <definedName name="MarktverloningIndirecteKostPerMensjaar">'aanvraag-marktverloning'!$D$88</definedName>
    <definedName name="MarktverloningMensjaren" localSheetId="0">'[1]marktverloning-aanvraag'!$C$86</definedName>
    <definedName name="MarktverloningMensjaren">'aanvraag-marktverloning'!$C$88</definedName>
    <definedName name="MarktverloningMensmaandenJ1" localSheetId="0">'[1]marktverloning-aanvraag'!$Q$15:$Q$65</definedName>
    <definedName name="MarktverloningMensmaandenJ1">'aanvraag-marktverloning'!$Q$15:$Q$65</definedName>
    <definedName name="MarktverloningMensmaandenJ2" localSheetId="0">'[1]marktverloning-aanvraag'!$R$15:$R$65</definedName>
    <definedName name="MarktverloningMensmaandenJ2">'aanvraag-marktverloning'!$R$15:$R$65</definedName>
    <definedName name="MarktverloningMensmaandenJ3" localSheetId="0">'[1]marktverloning-aanvraag'!$S$15:$S$65</definedName>
    <definedName name="MarktverloningMensmaandenJ3">'aanvraag-marktverloning'!$S$15:$S$65</definedName>
    <definedName name="MarktverloningMensmaandenJ4" localSheetId="0">'[1]marktverloning-aanvraag'!$T$15:$T$65</definedName>
    <definedName name="MarktverloningMensmaandenJ4">'aanvraag-marktverloning'!$T$15:$T$65</definedName>
    <definedName name="MarktverloningMensmaandenJ5" localSheetId="0">'[1]marktverloning-aanvraag'!$U$15:$U$65</definedName>
    <definedName name="MarktverloningMensmaandenJ5">'aanvraag-marktverloning'!$U$15:$U$65</definedName>
    <definedName name="MarktverloningMensmaandenJ6" localSheetId="0">'[1]marktverloning-aanvraag'!$V$15:$V$65</definedName>
    <definedName name="MarktverloningMensmaandenJ6">'aanvraag-marktverloning'!$V$15:$V$65</definedName>
    <definedName name="MarktverloningMensmaandenTotaal" localSheetId="0">'[1]marktverloning-aanvraag'!$W$66</definedName>
    <definedName name="MarktverloningMensmaandenTotaal">'aanvraag-marktverloning'!$W$66</definedName>
    <definedName name="MarktverloningToeslag" localSheetId="0">'[1]marktverloning-aanvraag'!$P$15:$P$65</definedName>
    <definedName name="MarktverloningToeslag">'aanvraag-marktverloning'!$P$15:$P$65</definedName>
    <definedName name="max_aanvaardb_overige_kost" localSheetId="0">'[1]marktverloning-aanvraag'!#REF!</definedName>
    <definedName name="max_aanvaardb_overige_kost">'aanvraag-marktverloning'!#REF!</definedName>
    <definedName name="max_indirecte_kosten" localSheetId="0">'[1]marktverloning-aanvraag'!#REF!</definedName>
    <definedName name="max_indirecte_kosten">'aanvraag-marktverloning'!#REF!</definedName>
    <definedName name="o" localSheetId="0">'INFO'!$A$71:$A$74</definedName>
    <definedName name="o">#REF!</definedName>
    <definedName name="OverheidsbaremaMensjarenTotaal" localSheetId="0">'[1]overheidsbarema-aanvraag'!$C$82</definedName>
    <definedName name="OverheidsbaremaMensjarenTotaal">'aanvraag-barema of afspraken'!$C$83</definedName>
    <definedName name="OverheidsbaremaMensmaandenJ1" localSheetId="0">'[1]overheidsbarema-aanvraag'!$J$17:$J$66</definedName>
    <definedName name="OverheidsbaremaMensmaandenJ1">'aanvraag-barema of afspraken'!$J$16:$J$66</definedName>
    <definedName name="OverheidsbaremaMensmaandenJ2" localSheetId="0">'[1]overheidsbarema-aanvraag'!$K$17:$K$66</definedName>
    <definedName name="OverheidsbaremaMensmaandenJ2">'aanvraag-barema of afspraken'!$K$16:$K$66</definedName>
    <definedName name="OverheidsbaremaMensmaandenJ3" localSheetId="0">'[1]overheidsbarema-aanvraag'!$L$17:$L$66</definedName>
    <definedName name="OverheidsbaremaMensmaandenJ3">'aanvraag-barema of afspraken'!$L$16:$L$66</definedName>
    <definedName name="OverheidsbaremaMensmaandenJ4" localSheetId="0">'[1]overheidsbarema-aanvraag'!$M$17:$M$66</definedName>
    <definedName name="OverheidsbaremaMensmaandenJ4">'aanvraag-barema of afspraken'!$M$16:$M$66</definedName>
    <definedName name="OverheidsbaremaMensmaandenJ5" localSheetId="0">'[1]overheidsbarema-aanvraag'!$N$17:$N$66</definedName>
    <definedName name="OverheidsbaremaMensmaandenJ5">'aanvraag-barema of afspraken'!$N$16:$N$66</definedName>
    <definedName name="OverheidsbaremaMensmaandenJ6" localSheetId="0">'[1]overheidsbarema-aanvraag'!$O$17:$O$66</definedName>
    <definedName name="OverheidsbaremaMensmaandenJ6">'aanvraag-barema of afspraken'!$O$16:$O$66</definedName>
    <definedName name="OverheidsbaremaMensmaandenTotaal" localSheetId="0">'[1]overheidsbarema-aanvraag'!$P$67</definedName>
    <definedName name="OverheidsbaremaMensmaandenTotaal">'aanvraag-barema of afspraken'!$P$67</definedName>
    <definedName name="OverheidsbaremaPersoneelskostJ1" localSheetId="0">'[1]overheidsbarema-aanvraag'!$D$17:$D$66</definedName>
    <definedName name="OverheidsbaremaPersoneelskostJ1">'aanvraag-barema of afspraken'!$D$16:$D$66</definedName>
    <definedName name="OverheidsbaremaPersoneelskostJ2" localSheetId="0">'[1]overheidsbarema-aanvraag'!$E$17:$E$66</definedName>
    <definedName name="OverheidsbaremaPersoneelskostJ2">'aanvraag-barema of afspraken'!$E$16:$E$66</definedName>
    <definedName name="OverheidsbaremaPersoneelskostJ3" localSheetId="0">'[1]overheidsbarema-aanvraag'!$F$17:$F$66</definedName>
    <definedName name="OverheidsbaremaPersoneelskostJ3">'aanvraag-barema of afspraken'!$F$16:$F$66</definedName>
    <definedName name="OverheidsbaremaPersoneelskostJ4" localSheetId="0">'[1]overheidsbarema-aanvraag'!$G$17:$G$66</definedName>
    <definedName name="OverheidsbaremaPersoneelskostJ4">'aanvraag-barema of afspraken'!$G$16:$G$66</definedName>
    <definedName name="OverheidsbaremaPersoneelskostJ5" localSheetId="0">'[1]overheidsbarema-aanvraag'!$H$17:$H$66</definedName>
    <definedName name="OverheidsbaremaPersoneelskostJ5">'aanvraag-barema of afspraken'!$H$16:$H$66</definedName>
    <definedName name="OverheidsbaremaPersoneelskostJ6" localSheetId="0">'[1]overheidsbarema-aanvraag'!$I$17:$I$66</definedName>
    <definedName name="OverheidsbaremaPersoneelskostJ6">'aanvraag-barema of afspraken'!$I$16:$I$66</definedName>
    <definedName name="OverheidsbaremaTotalePersoneelskost" localSheetId="0">'[1]overheidsbarema-aanvraag'!$Q$67</definedName>
    <definedName name="OverheidsbaremaTotalePersoneelskost">'aanvraag-barema of afspraken'!$Q$67</definedName>
    <definedName name="Personeelskost_Bursalen" localSheetId="0">'[1]marktverloning-aanvraag'!#REF!</definedName>
    <definedName name="Personeelskost_Bursalen">'aanvraag-marktverloning'!#REF!</definedName>
    <definedName name="personeelskost_werknemers" localSheetId="0">'[1]marktverloning-aanvraag'!#REF!</definedName>
    <definedName name="personeelskost_werknemers">'aanvraag-marktverloning'!#REF!</definedName>
    <definedName name="woonwerkverkeer" localSheetId="0">'[1]marktverloning-aanvraag'!$I$1</definedName>
    <definedName name="woonwerkverkeer">'aanvraag-marktverloning'!$I$1</definedName>
  </definedNames>
  <calcPr fullCalcOnLoad="1"/>
</workbook>
</file>

<file path=xl/sharedStrings.xml><?xml version="1.0" encoding="utf-8"?>
<sst xmlns="http://schemas.openxmlformats.org/spreadsheetml/2006/main" count="449" uniqueCount="183">
  <si>
    <t>mensmaanden</t>
  </si>
  <si>
    <t>Jaar 1</t>
  </si>
  <si>
    <t>Jaar 2</t>
  </si>
  <si>
    <t>Jaar 3</t>
  </si>
  <si>
    <t>woon-werk</t>
  </si>
  <si>
    <t>Jaar 4</t>
  </si>
  <si>
    <t xml:space="preserve"> Jaar 1</t>
  </si>
  <si>
    <t xml:space="preserve"> Jaar 2</t>
  </si>
  <si>
    <t xml:space="preserve"> Jaar 3</t>
  </si>
  <si>
    <t xml:space="preserve"> Jaar 4</t>
  </si>
  <si>
    <t>Omschrijving</t>
  </si>
  <si>
    <t>Ingebrachte kost</t>
  </si>
  <si>
    <t>Overige kosten</t>
  </si>
  <si>
    <t>Subtotaal</t>
  </si>
  <si>
    <t>Personeel</t>
  </si>
  <si>
    <t>Kost</t>
  </si>
  <si>
    <t>bezettingsgraad voor project (in %) (1)</t>
  </si>
  <si>
    <t>Afschrijfkost in projectperiode (1)</t>
  </si>
  <si>
    <t>mensjaren</t>
  </si>
  <si>
    <t>totaal</t>
  </si>
  <si>
    <t>Totaal Personeelskosten</t>
  </si>
  <si>
    <t>Naam van de onderaannemer</t>
  </si>
  <si>
    <t>Omschrijving van de onderaanneming + kostendriver (aantal mensmaanden; aantal testen; …)</t>
  </si>
  <si>
    <t>kost</t>
  </si>
  <si>
    <t>GROTE Kost</t>
  </si>
  <si>
    <t>Omschrijving en motivatie van de grote kost</t>
  </si>
  <si>
    <t>Personeelskosten</t>
  </si>
  <si>
    <t>Grote Onderaannemingen</t>
  </si>
  <si>
    <t>Grote Kost</t>
  </si>
  <si>
    <t>Totale projectkost</t>
  </si>
  <si>
    <t xml:space="preserve">De totale in te brengen overige kost (direct + indirect) is aldus : </t>
  </si>
  <si>
    <t>Medewerkers vergoed op factuurbasis en met langlopend engagement voor de projectpartner</t>
  </si>
  <si>
    <t xml:space="preserve"> Jaar 5</t>
  </si>
  <si>
    <t xml:space="preserve"> Jaar 6</t>
  </si>
  <si>
    <t xml:space="preserve">  </t>
  </si>
  <si>
    <t>Hospitalisatie</t>
  </si>
  <si>
    <t>Toelichting bij de Personeelskosten</t>
  </si>
  <si>
    <t>toelichting variabele verloning:
toelichting medewerkers op factuurbasis:
Andere:</t>
  </si>
  <si>
    <t>Toelichting bij de grote onderaannemingen</t>
  </si>
  <si>
    <t>Toelichting bij de grote kost</t>
  </si>
  <si>
    <t>Indien deze rubriek wordt ingevuld, dient deze bij de projectaanvraag grondig gemotiveerd te worden.  Hieruit moet  blijken dat de maximale overige kosten niet volstaan en moet duidelijk uitgelegd worden waaruit de grote kost bestaat.</t>
  </si>
  <si>
    <t>Totaal</t>
  </si>
  <si>
    <t>maaltijdcheque:</t>
  </si>
  <si>
    <t>woonwerkverkeer:</t>
  </si>
  <si>
    <t>bedrijfswagen</t>
  </si>
  <si>
    <t>groepsverzekering</t>
  </si>
  <si>
    <t>hospitalisatieverz</t>
  </si>
  <si>
    <t>basistoeslag</t>
  </si>
  <si>
    <t>Ingebracht</t>
  </si>
  <si>
    <t>Totaal directe kost</t>
  </si>
  <si>
    <t xml:space="preserve">Omschrijving </t>
  </si>
  <si>
    <t>Afschrijfkost in project-periode (1)</t>
  </si>
  <si>
    <t xml:space="preserve">Bij projecttypes, georganiseerd in oproepen, vragen wij u in onderstaande tabel deze directe overige kosten verder te specifiëren. </t>
  </si>
  <si>
    <t>Mensmaanden</t>
  </si>
  <si>
    <t>Land</t>
  </si>
  <si>
    <t>Omschrijving van de onderaanneming</t>
  </si>
  <si>
    <t>Column1</t>
  </si>
  <si>
    <t>jaar 2</t>
  </si>
  <si>
    <t>jaar 3</t>
  </si>
  <si>
    <t>jaar 4</t>
  </si>
  <si>
    <t>jaar 5</t>
  </si>
  <si>
    <t>jaar 6</t>
  </si>
  <si>
    <t>Jaar 5</t>
  </si>
  <si>
    <t>Jaar 6</t>
  </si>
  <si>
    <t>bezettings-graad voor project 
(in %) (1)</t>
  </si>
  <si>
    <t>jaar 1</t>
  </si>
  <si>
    <t>Partner 1</t>
  </si>
  <si>
    <t>Partner 2</t>
  </si>
  <si>
    <t>Partner 3</t>
  </si>
  <si>
    <t>Partner 4</t>
  </si>
  <si>
    <t>Partner 5</t>
  </si>
  <si>
    <t>mensmaanden personeel</t>
  </si>
  <si>
    <t>Toelichting bij de overige DIRECTE kosten</t>
  </si>
  <si>
    <t>Grote onderaannemingen (vanaf 8.500 EUR). Grote onderaannemingen zijn bij de projectaanvraag te motiveren, hetzij via een offerte, een factuur van vergelijkbare opdracht of een gemotiveerde kostenschatting.
 Bij de afrekening worden facturen en betalingsbewijzen meegestuurd
Grote onderaannemingen kunnen enkel afgezonderd worden indien er geen ruimte is binnen de overige kost.
Grote onderaannemingen (vanaf 8.500 EUR). Grote onderaannemingen zijn bij de projectaanvraag te motiveren, hetzij via een offerte, een factuur van vergelijkbare opdracht of een gemotiveerde kostenschatting.</t>
  </si>
  <si>
    <t>Totalen per partner bij aanvraag</t>
  </si>
  <si>
    <t>Gevraagde subsidie %</t>
  </si>
  <si>
    <t>Gevraagde subsidie</t>
  </si>
  <si>
    <t>Projecttitel:</t>
  </si>
  <si>
    <t>Projectnummer (indien gekend):</t>
  </si>
  <si>
    <t>Nuttige links:</t>
  </si>
  <si>
    <t>Naam organisatie:</t>
  </si>
  <si>
    <t>Contactpersoon voor bijkomende informatie (naam, telefoonnummer en emailadres):</t>
  </si>
  <si>
    <t>Code (1)</t>
  </si>
  <si>
    <t>maaltijdcheques</t>
  </si>
  <si>
    <t>Naam of personeelscategorie</t>
  </si>
  <si>
    <t>OVERIGE KOSTEN (directe en indirecte kosten)</t>
  </si>
  <si>
    <t>Totalen</t>
  </si>
  <si>
    <t>Projectgegevens</t>
  </si>
  <si>
    <t xml:space="preserve"> toeslag</t>
  </si>
  <si>
    <t>Toelichting bij de directe overige kosten</t>
  </si>
  <si>
    <t>Gevraagd subsidiepercentage</t>
  </si>
  <si>
    <t>kostendriver (aantal mensmaanden; aantal testen; …)</t>
  </si>
  <si>
    <t xml:space="preserve">PERSONEEL
(organisaties die werken op basis van marktverloning)
</t>
  </si>
  <si>
    <t>Personeelskost op het project (€)</t>
  </si>
  <si>
    <t>PERSONEEL   
(organisaties die werken met referentie aan overheidsbarema's)</t>
  </si>
  <si>
    <t>Werknemers (w), werknemers met variabel loon (wv), onbezoldigden (o) en facturerenden (f) (1)</t>
  </si>
  <si>
    <t>Kost (€)</t>
  </si>
  <si>
    <t>kost (€)</t>
  </si>
  <si>
    <t>ingebracht (€)</t>
  </si>
  <si>
    <t xml:space="preserve">Geef de totale directe kost (€): </t>
  </si>
  <si>
    <t>Ingebracht (€)</t>
  </si>
  <si>
    <t>Grote onderaannemingen (vanaf 8.500 euro) moeten afzonderlijk begroot worden, ook al is er nog ruimte binnen de overige kosten.  Deze onderaannemingen moeten gemotiveerd worden hetzij via een offerte, factuur van vergelijkbare opdracht of een gemotiveerde kostenschatting in bijlage of hieronder.</t>
  </si>
  <si>
    <t>in te zetten mensmaanden op het project</t>
  </si>
  <si>
    <t>toelichting variabele verloning:
toelichting medewerkers op factuurbasis (langlopend engagement, nood aan en omvang van overige kosten):
Andere:</t>
  </si>
  <si>
    <t>indirecte kost (€)</t>
  </si>
  <si>
    <t>INDIRECTE overige kosten</t>
  </si>
  <si>
    <t>DIRECTE overige kosten</t>
  </si>
  <si>
    <t>max. overige kost/mensjaar (€)</t>
  </si>
  <si>
    <t>berekende max. overige kost (€)</t>
  </si>
  <si>
    <t>verminderd met indirecte kost (€)</t>
  </si>
  <si>
    <t>berekende max. DIRECTE overige kost (€)</t>
  </si>
  <si>
    <t>Indien gewenst kan u hier de directe kosten verder toelichten.</t>
  </si>
  <si>
    <t>Totaal (€)</t>
  </si>
  <si>
    <t>1.Enkel bedrijfswagen, maaltijdcheques, woon-werkverkeer, hospitalisatie- en groepsverzekering zijn aanvaardbare extralegale voordelen.</t>
  </si>
  <si>
    <t xml:space="preserve"> indirecte kost (€)</t>
  </si>
  <si>
    <t xml:space="preserve">Geef de totale directe kost (€) : </t>
  </si>
  <si>
    <t>Naam coördinerende organisatie:</t>
  </si>
  <si>
    <t>Partner(1)</t>
  </si>
  <si>
    <t>1 Naam van de partnerorganisatie invullen</t>
  </si>
  <si>
    <t>Personeels-kosten (€)</t>
  </si>
  <si>
    <t>Overige kosten (€)</t>
  </si>
  <si>
    <t>Grote onder-aannemingen (€)</t>
  </si>
  <si>
    <t>Grote kost (€)</t>
  </si>
  <si>
    <t>Gevraagde subsidie (€)</t>
  </si>
  <si>
    <t>GROTE ONDERAANNEMINGEN (vanaf 8.500 euro excl BTW)</t>
  </si>
  <si>
    <t>GROTE ONDERAANNEMINGEN (vanaf 8.500 EUR excl BTW)</t>
  </si>
  <si>
    <t>Grote kosten worden uitzonderlijk toegestaan, mits grondige motivatie. Ze zijn duidelijk identificeerbaar in een projectbegroting en ze zijn van die aard dat ze niet kunnen beschouwd als grote onderaanneming. Uit de motivatie moet blijken dat het (maximaal toegelaten) bedrag 'overige kosten' in de projectbegroting niet volstaat om de 'grote kost' op te vangen en er moet duidelijk uitgelegd worden waaruit de grote kosten bestaan (aan de hand van offertes, auditverslagen).</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</si>
  <si>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vb offertes, auditverslagen)</t>
  </si>
  <si>
    <t>w</t>
  </si>
  <si>
    <t>wv</t>
  </si>
  <si>
    <t>f</t>
  </si>
  <si>
    <t>o</t>
  </si>
  <si>
    <t>code</t>
  </si>
  <si>
    <t>Controleberekening maximaal inbrengbare DIRECTE overige kosten (5)</t>
  </si>
  <si>
    <t>5. Deze tabel berekent de maximale overige kost op basis van 40.000 euro per mensjaar.</t>
  </si>
  <si>
    <t>3. Standaard wordt in dit veld het maximum van 20.000 EUR voorgesteld. Indien men echter verwacht dat deze kosten lager liggen, moet dit bedrag gewijzigd worden</t>
  </si>
  <si>
    <t xml:space="preserve">Jaarlijks brutoloon of jaarlijkse kost (€ )(2)
</t>
  </si>
  <si>
    <r>
      <rPr>
        <sz val="8.5"/>
        <rFont val="Arial"/>
        <family val="2"/>
      </rPr>
      <t>Extralegale voordelen (3)</t>
    </r>
    <r>
      <rPr>
        <i/>
        <sz val="8.5"/>
        <rFont val="Arial"/>
        <family val="2"/>
      </rPr>
      <t xml:space="preserve">
zet "x" indien van toepassing</t>
    </r>
  </si>
  <si>
    <t>indirecte kost / mensjaar (€)(4)</t>
  </si>
  <si>
    <t>4. Standaard wordt in dit veld het maximum van 20.000 EUR voorgesteld. Indien men echter verwacht dat deze kosten lager liggen, moet dit bedrag gewijzigd worden</t>
  </si>
  <si>
    <t>afschrijfkost (€)(6)</t>
  </si>
  <si>
    <t>bezettingsgraad (6)</t>
  </si>
  <si>
    <t>6. Het afschrijfregime komt overeen met de eigen boekhoudkundige verwerking. Indien het materiaal niet wordt afgeschreven moet de kolom afschrijfkost en bezettingsgraad niet worden ingevuld.</t>
  </si>
  <si>
    <t>Jaarlijkse personeelskost (€) inclusief eventuele extralegale voordelen (1)(2)</t>
  </si>
  <si>
    <t>indirecte 
kosten (€)(3)</t>
  </si>
  <si>
    <t>Afschrijfkost in project-periode (€) (4)</t>
  </si>
  <si>
    <t>bezettings-graad voor project (in %) (4)</t>
  </si>
  <si>
    <t>4. Het afschrijfregime komt overeen met de eigen boekhoudkundige verwerking. Indien het materiaal niet wordt afgeschreven moet de kolom afschrijfkost en bezettingsgraad niet worden ingevuld.</t>
  </si>
  <si>
    <t>Projectperiode (startdatum, eindddatum):</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</si>
  <si>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</si>
  <si>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Dit tabblad moet enkel ingevuld worden wanneer er meerdere partners betrokken zijn in het project.</t>
  </si>
  <si>
    <t>Financiële gegevens uit de overeenkomst (of eventueel aangepast via latere addenda)</t>
  </si>
  <si>
    <t>Projectbegroting (€)</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</si>
  <si>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r>
      <rPr>
        <sz val="8.5"/>
        <rFont val="Arial"/>
        <family val="2"/>
      </rPr>
      <t xml:space="preserve"> </t>
    </r>
  </si>
  <si>
    <t>Maximale subsidiebedrag (€)</t>
  </si>
  <si>
    <t xml:space="preserve">Personeelskosten </t>
  </si>
  <si>
    <t>met als aantal voorziene mensmaanden :</t>
  </si>
  <si>
    <r>
      <t xml:space="preserve">met als  bedrag </t>
    </r>
    <r>
      <rPr>
        <b/>
        <sz val="8.5"/>
        <rFont val="Arial"/>
        <family val="2"/>
      </rPr>
      <t>indirecte overige kosten/mensjaar</t>
    </r>
    <r>
      <rPr>
        <sz val="8.5"/>
        <rFont val="Arial"/>
        <family val="2"/>
      </rPr>
      <t xml:space="preserve"> :</t>
    </r>
  </si>
  <si>
    <t>Grote onderaanneming</t>
  </si>
  <si>
    <t>Grote kost</t>
  </si>
  <si>
    <t>ingezette mensmaanden op het project</t>
  </si>
  <si>
    <t>Toelichting bij de Personeelskosten - indien wijziging tov de (bij overeenkomst) goedgekeurde personeelsinzet</t>
  </si>
  <si>
    <t>toelichting variabele verloning: 
toelichting medewerkers op factuurbasis:
Andere:</t>
  </si>
  <si>
    <t>4. Hier wordt het bedrag van de overeenkomst overgenomen.</t>
  </si>
  <si>
    <t>TOTALE OVERIGE KOSTEN</t>
  </si>
  <si>
    <t>(Eventueel) Motivatie van de directe overige kosten</t>
  </si>
  <si>
    <t>Indien gewenst kunt u hier de directe overige kosten toelichten</t>
  </si>
  <si>
    <r>
      <t xml:space="preserve">Grote onderaannemingen (vanaf 8.500 euro) moeten afzonderlijk gerapporteerd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</si>
  <si>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r>
      <t xml:space="preserve">Deze rubriek kan enkel ingevuld worden indien deze bij de projectaanvraag werd gemotiveerd.  
</t>
    </r>
    <r>
      <rPr>
        <b/>
        <sz val="8.5"/>
        <rFont val="Arial"/>
        <family val="2"/>
      </rPr>
      <t>De facturen worden in bijlage toegevoegd aan dit verslag.</t>
    </r>
  </si>
  <si>
    <t>Omschrijving van de grote kost</t>
  </si>
  <si>
    <t>Totaal gemaakte kosten</t>
  </si>
  <si>
    <r>
      <t xml:space="preserve">Grote onderaannemingen (vanaf 8.500 euro) moeten afzonderlijk opgegeven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</si>
  <si>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3. Hier wordt het bedrag van de overeenkomst overgenomen.</t>
  </si>
  <si>
    <t>indirecte kost / mensjaar (€)(3)</t>
  </si>
  <si>
    <t>1. Enkel bedrijfswagen, maaltijdcheques, woon-werkverkeer, hospitalisatie- en groepsverzekering zijn aanvaardbare extralegale voordelen.</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</si>
  <si>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</si>
  <si>
    <t>verificatie@vlaio.be</t>
  </si>
  <si>
    <t>Toelichtingsdocument bij het kostenmodel</t>
  </si>
  <si>
    <t xml:space="preserve">De aanvrager neemt er kennis van dat het Agentschap Innoveren en Ondernemen steeds de subsidie kan herzien en terugvorderen indien een partij met het oog op de subsidie of enig ander aan de overeenkomst verbonden voordeel, onjuiste of onvolledige verklaringen heeft afgelegd. </t>
  </si>
  <si>
    <t>2. Deze brutoloonkost moet steeds worden uitgedrukt als een 100% tewerkstelling. Dit kunt u doen door de reële brutoloonkost te delen door het tewerkingstellingspercentage. Dit is niet de bezettingsgraad op het project; deze wordt opgegeven in de kolom 'ingezette mensmaanden op het project'.
Een voorbeeld: X werkt deeltijds (50%) en zijn brutoloonkost = 30.000 EUR/jr. Dan wordt de totale brutoloonkost = 30.000/50% = 60.000 EUR.
Indien deze persoon voltijds op het project werkt (=bezettingsgraad), moeten er jaarlijks 6 mensmaanden gerapporteerd worden.</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</si>
  <si>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</si>
  <si>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2.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t>
  </si>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</sst>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 numFmtId="174" formatCode="&quot;€&quot;\ #,##0"/>
    <numFmt numFmtId="175" formatCode="&quot;€&quot;\ #,##0.00"/>
    <numFmt numFmtId="176" formatCode="_ [$€-2]\ * #,##0.00_ ;_ [$€-2]\ * \-#,##0.00_ ;_ [$€-2]\ * &quot;-&quot;??_ ;_ @_ "/>
    <numFmt numFmtId="177" formatCode="#,##0_ ;\-#,##0\ "/>
    <numFmt numFmtId="178" formatCode=";;;"/>
    <numFmt numFmtId="179" formatCode="0.0%"/>
  </numFmts>
  <fonts count="86">
    <font>
      <sz val="10"/>
      <name val="MS Sans Serif"/>
      <family val="0"/>
    </font>
    <font>
      <sz val="11"/>
      <color indexed="8"/>
      <name val="Calibri"/>
      <family val="2"/>
    </font>
    <font>
      <sz val="10"/>
      <name val="Arial"/>
      <family val="2"/>
    </font>
    <font>
      <b/>
      <sz val="10"/>
      <name val="Arial"/>
      <family val="2"/>
    </font>
    <font>
      <i/>
      <sz val="10"/>
      <name val="Arial"/>
      <family val="2"/>
    </font>
    <font>
      <sz val="12"/>
      <name val="Arial"/>
      <family val="2"/>
    </font>
    <font>
      <b/>
      <sz val="8.5"/>
      <name val="Arial"/>
      <family val="2"/>
    </font>
    <font>
      <sz val="8.5"/>
      <name val="Arial"/>
      <family val="2"/>
    </font>
    <font>
      <i/>
      <sz val="8.5"/>
      <name val="Arial"/>
      <family val="2"/>
    </font>
    <font>
      <b/>
      <u val="single"/>
      <sz val="8.5"/>
      <name val="Arial"/>
      <family val="2"/>
    </font>
    <font>
      <sz val="8"/>
      <name val="Arial"/>
      <family val="2"/>
    </font>
    <font>
      <sz val="8.5"/>
      <name val="MS Sans Serif"/>
      <family val="2"/>
    </font>
    <font>
      <b/>
      <sz val="8.5"/>
      <name val="MS Sans Serif"/>
      <family val="2"/>
    </font>
    <font>
      <b/>
      <sz val="8"/>
      <name val="Arial"/>
      <family val="2"/>
    </font>
    <font>
      <b/>
      <sz val="12"/>
      <name val="Arial"/>
      <family val="2"/>
    </font>
    <font>
      <b/>
      <u val="single"/>
      <sz val="12"/>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0"/>
    </font>
    <font>
      <sz val="11"/>
      <color indexed="17"/>
      <name val="Calibri"/>
      <family val="2"/>
    </font>
    <font>
      <u val="single"/>
      <sz val="10"/>
      <color indexed="12"/>
      <name val="MS Sans Serif"/>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8.5"/>
      <color indexed="8"/>
      <name val="Arial"/>
      <family val="2"/>
    </font>
    <font>
      <b/>
      <sz val="8.5"/>
      <color indexed="8"/>
      <name val="Arial"/>
      <family val="2"/>
    </font>
    <font>
      <sz val="7"/>
      <color indexed="8"/>
      <name val="Arial"/>
      <family val="2"/>
    </font>
    <font>
      <b/>
      <strike/>
      <sz val="8.5"/>
      <color indexed="10"/>
      <name val="Arial"/>
      <family val="2"/>
    </font>
    <font>
      <b/>
      <sz val="10"/>
      <color indexed="8"/>
      <name val="Arial"/>
      <family val="2"/>
    </font>
    <font>
      <sz val="10"/>
      <color indexed="8"/>
      <name val="Arial"/>
      <family val="2"/>
    </font>
    <font>
      <b/>
      <sz val="8.5"/>
      <color indexed="9"/>
      <name val="Arial"/>
      <family val="2"/>
    </font>
    <font>
      <sz val="9"/>
      <color indexed="8"/>
      <name val="Arial"/>
      <family val="2"/>
    </font>
    <font>
      <b/>
      <sz val="10"/>
      <color indexed="8"/>
      <name val="MS Sans Serif"/>
      <family val="2"/>
    </font>
    <font>
      <sz val="8.5"/>
      <color indexed="9"/>
      <name val="Arial"/>
      <family val="2"/>
    </font>
    <font>
      <sz val="10"/>
      <name val="Calibri"/>
      <family val="2"/>
    </font>
    <font>
      <u val="single"/>
      <sz val="10"/>
      <color indexed="12"/>
      <name val="Calibri"/>
      <family val="2"/>
    </font>
    <font>
      <b/>
      <sz val="10"/>
      <color indexed="9"/>
      <name val="Arial"/>
      <family val="2"/>
    </font>
    <font>
      <b/>
      <sz val="8.5"/>
      <color indexed="9"/>
      <name val="MS Sans Serif"/>
      <family val="2"/>
    </font>
    <font>
      <sz val="8"/>
      <color indexed="8"/>
      <name val="Arial"/>
      <family val="2"/>
    </font>
    <font>
      <b/>
      <i/>
      <sz val="11"/>
      <color indexed="8"/>
      <name val="Calibri"/>
      <family val="0"/>
    </font>
    <font>
      <vertAlign val="superscript"/>
      <sz val="11"/>
      <color indexed="8"/>
      <name val="Calibri"/>
      <family val="0"/>
    </font>
    <font>
      <u val="single"/>
      <sz val="11"/>
      <color indexed="8"/>
      <name val="Calibri"/>
      <family val="0"/>
    </font>
    <font>
      <sz val="10"/>
      <color indexed="8"/>
      <name val="Calibri"/>
      <family val="0"/>
    </font>
    <font>
      <vertAlign val="superscript"/>
      <sz val="10"/>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0"/>
    </font>
    <font>
      <sz val="11"/>
      <color rgb="FF006100"/>
      <name val="Calibri"/>
      <family val="2"/>
    </font>
    <font>
      <u val="single"/>
      <sz val="10"/>
      <color theme="10"/>
      <name val="MS Sans Serif"/>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5"/>
      <color theme="1"/>
      <name val="Arial"/>
      <family val="2"/>
    </font>
    <font>
      <b/>
      <sz val="8.5"/>
      <color theme="1"/>
      <name val="Arial"/>
      <family val="2"/>
    </font>
    <font>
      <sz val="7"/>
      <color theme="1"/>
      <name val="Arial"/>
      <family val="2"/>
    </font>
    <font>
      <b/>
      <strike/>
      <sz val="8.5"/>
      <color rgb="FFFF0000"/>
      <name val="Arial"/>
      <family val="2"/>
    </font>
    <font>
      <b/>
      <sz val="10"/>
      <color theme="1"/>
      <name val="Arial"/>
      <family val="2"/>
    </font>
    <font>
      <sz val="10"/>
      <color theme="1"/>
      <name val="Arial"/>
      <family val="2"/>
    </font>
    <font>
      <b/>
      <sz val="8.5"/>
      <color theme="0"/>
      <name val="Arial"/>
      <family val="2"/>
    </font>
    <font>
      <sz val="9"/>
      <color theme="1"/>
      <name val="Arial"/>
      <family val="2"/>
    </font>
    <font>
      <b/>
      <sz val="10"/>
      <color theme="1"/>
      <name val="MS Sans Serif"/>
      <family val="2"/>
    </font>
    <font>
      <sz val="8.5"/>
      <color theme="0"/>
      <name val="Arial"/>
      <family val="2"/>
    </font>
    <font>
      <u val="single"/>
      <sz val="10"/>
      <color theme="10"/>
      <name val="Calibri"/>
      <family val="2"/>
    </font>
    <font>
      <b/>
      <sz val="10"/>
      <color theme="0"/>
      <name val="Arial"/>
      <family val="2"/>
    </font>
    <font>
      <b/>
      <sz val="8.5"/>
      <color theme="0"/>
      <name val="MS Sans Serif"/>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theme="1"/>
        <bgColor indexed="64"/>
      </patternFill>
    </fill>
    <fill>
      <patternFill patternType="solid">
        <fgColor rgb="FFF9FEB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medium"/>
      <right/>
      <top style="thin"/>
      <bottom style="thin"/>
    </border>
    <border>
      <left style="medium"/>
      <right style="medium"/>
      <top style="thin"/>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top style="thin"/>
      <bottom style="medium"/>
    </border>
    <border>
      <left style="thin"/>
      <right style="medium"/>
      <top style="thin"/>
      <bottom style="medium"/>
    </border>
    <border>
      <left/>
      <right style="thin"/>
      <top style="thin"/>
      <bottom style="medium"/>
    </border>
    <border>
      <left style="thin"/>
      <right style="medium"/>
      <top style="thin">
        <color theme="1"/>
      </top>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style="medium"/>
      <right style="thin"/>
      <top style="thin"/>
      <bottom/>
    </border>
    <border>
      <left style="thin"/>
      <right style="medium"/>
      <top style="thin"/>
      <bottom/>
    </border>
    <border>
      <left style="thin"/>
      <right/>
      <top style="thin"/>
      <bottom/>
    </border>
    <border>
      <left style="thin"/>
      <right style="medium"/>
      <top/>
      <bottom/>
    </border>
    <border>
      <left style="medium"/>
      <right/>
      <top style="thin">
        <color theme="1"/>
      </top>
      <bottom style="thin">
        <color theme="1"/>
      </bottom>
    </border>
    <border>
      <left style="thin">
        <color theme="1"/>
      </left>
      <right/>
      <top style="thin">
        <color theme="1"/>
      </top>
      <bottom style="thin">
        <color theme="1"/>
      </bottom>
    </border>
    <border>
      <left style="thin">
        <color theme="1"/>
      </left>
      <right style="medium"/>
      <top style="thin">
        <color theme="1"/>
      </top>
      <bottom style="thin">
        <color theme="1"/>
      </bottom>
    </border>
    <border>
      <left/>
      <right/>
      <top style="thin"/>
      <bottom style="thin"/>
    </border>
    <border>
      <left/>
      <right style="thin"/>
      <top style="thin"/>
      <bottom style="thin"/>
    </border>
    <border>
      <left/>
      <right style="thin"/>
      <top style="thin"/>
      <bottom/>
    </border>
    <border>
      <left style="medium"/>
      <right/>
      <top style="thin"/>
      <bottom style="medium"/>
    </border>
    <border>
      <left style="medium"/>
      <right/>
      <top/>
      <bottom/>
    </border>
    <border>
      <left style="medium"/>
      <right/>
      <top style="thin"/>
      <bottom/>
    </border>
    <border>
      <left/>
      <right/>
      <top style="thin"/>
      <bottom/>
    </border>
    <border>
      <left/>
      <right style="medium"/>
      <top style="thin"/>
      <bottom/>
    </border>
    <border>
      <left style="thin"/>
      <right style="thin"/>
      <top style="medium"/>
      <bottom style="thin"/>
    </border>
    <border>
      <left/>
      <right style="medium"/>
      <top/>
      <bottom style="thin"/>
    </border>
    <border>
      <left/>
      <right style="medium"/>
      <top/>
      <bottom/>
    </border>
    <border>
      <left style="thin"/>
      <right style="medium"/>
      <top style="medium"/>
      <bottom style="medium"/>
    </border>
    <border>
      <left style="medium"/>
      <right style="medium"/>
      <top/>
      <bottom style="thin"/>
    </border>
    <border>
      <left style="medium"/>
      <right style="medium"/>
      <top style="thin"/>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style="medium"/>
      <right/>
      <top style="thin">
        <color theme="1"/>
      </top>
      <bottom style="medium"/>
    </border>
    <border>
      <left style="thin">
        <color theme="1"/>
      </left>
      <right/>
      <top style="thin">
        <color theme="1"/>
      </top>
      <bottom style="medium"/>
    </border>
    <border>
      <left/>
      <right style="medium"/>
      <top style="thin"/>
      <bottom style="medium"/>
    </border>
    <border>
      <left/>
      <right style="medium"/>
      <top style="thin"/>
      <bottom style="thin"/>
    </border>
    <border>
      <left style="medium"/>
      <right/>
      <top/>
      <bottom style="thin"/>
    </border>
    <border>
      <left style="medium"/>
      <right style="thin"/>
      <top style="medium"/>
      <bottom style="thin"/>
    </border>
    <border>
      <left style="medium"/>
      <right style="thin"/>
      <top/>
      <bottom/>
    </border>
    <border>
      <left style="thin"/>
      <right style="thin"/>
      <top/>
      <bottom/>
    </border>
    <border>
      <left/>
      <right style="thin">
        <color theme="1"/>
      </right>
      <top style="thin">
        <color theme="1"/>
      </top>
      <bottom/>
    </border>
    <border>
      <left/>
      <right style="medium"/>
      <top style="medium"/>
      <bottom style="medium"/>
    </border>
    <border>
      <left style="medium"/>
      <right/>
      <top style="medium"/>
      <bottom style="medium"/>
    </border>
    <border>
      <left>
        <color indexed="63"/>
      </left>
      <right style="medium"/>
      <top style="thin">
        <color theme="1"/>
      </top>
      <bottom style="medium"/>
    </border>
    <border>
      <left style="thin">
        <color theme="1"/>
      </left>
      <right/>
      <top style="thin">
        <color theme="1"/>
      </top>
      <bottom>
        <color indexed="63"/>
      </bottom>
    </border>
    <border>
      <left style="thin"/>
      <right/>
      <top style="medium"/>
      <bottom/>
    </border>
    <border>
      <left style="medium"/>
      <right style="medium"/>
      <top style="medium"/>
      <bottom style="thin"/>
    </border>
    <border>
      <left/>
      <right/>
      <top style="thin"/>
      <bottom style="medium"/>
    </border>
    <border>
      <left/>
      <right/>
      <top style="medium"/>
      <bottom style="medium"/>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right style="medium"/>
      <top style="medium"/>
      <bottom/>
    </border>
    <border>
      <left style="medium"/>
      <right/>
      <top style="medium"/>
      <bottom/>
    </border>
    <border>
      <left/>
      <right/>
      <top style="medium"/>
      <bottom/>
    </border>
    <border>
      <left style="thin"/>
      <right/>
      <top style="medium"/>
      <bottom style="thin"/>
    </border>
    <border>
      <left/>
      <right style="thin"/>
      <top style="medium"/>
      <bottom style="thin"/>
    </border>
    <border>
      <left/>
      <right style="thin"/>
      <top style="medium"/>
      <bottom/>
    </border>
    <border>
      <left/>
      <right style="thin"/>
      <top/>
      <bottom style="medium"/>
    </border>
    <border>
      <left style="medium"/>
      <right/>
      <top/>
      <bottom style="thin">
        <color theme="1"/>
      </bottom>
    </border>
    <border>
      <left/>
      <right/>
      <top/>
      <bottom style="thin">
        <color theme="1"/>
      </bottom>
    </border>
    <border>
      <left/>
      <right style="medium"/>
      <top/>
      <bottom style="thin">
        <color theme="1"/>
      </bottom>
    </border>
    <border>
      <left/>
      <right/>
      <top/>
      <bottom style="thin"/>
    </border>
    <border>
      <left style="thin"/>
      <right/>
      <top style="medium"/>
      <bottom style="medium"/>
    </border>
    <border>
      <left/>
      <right style="thin"/>
      <top/>
      <bottom style="thin"/>
    </border>
    <border>
      <left style="thin"/>
      <right style="thin"/>
      <top style="medium"/>
      <bottom/>
    </border>
    <border>
      <left style="thin"/>
      <right/>
      <top/>
      <bottom/>
    </border>
    <border>
      <left style="thin"/>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71" fontId="0" fillId="0" borderId="0" applyFont="0" applyFill="0" applyBorder="0" applyAlignment="0" applyProtection="0"/>
    <xf numFmtId="0" fontId="56" fillId="27" borderId="2" applyNumberFormat="0" applyAlignment="0" applyProtection="0"/>
    <xf numFmtId="170" fontId="0" fillId="0" borderId="0" applyFont="0" applyFill="0" applyBorder="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29" borderId="1" applyNumberFormat="0" applyAlignment="0" applyProtection="0"/>
    <xf numFmtId="171" fontId="0" fillId="0" borderId="0" applyFont="0" applyFill="0" applyBorder="0" applyAlignment="0" applyProtection="0"/>
    <xf numFmtId="172" fontId="0" fillId="0" borderId="0" applyFon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0" fillId="0" borderId="0">
      <alignment/>
      <protection/>
    </xf>
    <xf numFmtId="0" fontId="0" fillId="31" borderId="7" applyNumberFormat="0" applyFont="0" applyAlignment="0" applyProtection="0"/>
    <xf numFmtId="0" fontId="6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6" borderId="9" applyNumberFormat="0" applyAlignment="0" applyProtection="0"/>
    <xf numFmtId="170"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717">
    <xf numFmtId="0" fontId="0" fillId="0" borderId="0" xfId="0" applyAlignment="1">
      <alignment/>
    </xf>
    <xf numFmtId="0" fontId="72" fillId="33" borderId="10" xfId="0" applyFont="1" applyFill="1" applyBorder="1" applyAlignment="1" applyProtection="1">
      <alignment horizontal="center" wrapText="1"/>
      <protection locked="0"/>
    </xf>
    <xf numFmtId="0" fontId="72" fillId="34" borderId="10" xfId="0" applyFont="1" applyFill="1" applyBorder="1" applyAlignment="1" applyProtection="1">
      <alignment horizontal="center" vertical="center" wrapText="1"/>
      <protection locked="0"/>
    </xf>
    <xf numFmtId="0" fontId="73" fillId="34" borderId="11" xfId="0" applyFont="1" applyFill="1" applyBorder="1" applyAlignment="1" applyProtection="1">
      <alignment horizontal="center" vertical="center" wrapText="1"/>
      <protection locked="0"/>
    </xf>
    <xf numFmtId="0" fontId="74" fillId="34" borderId="10" xfId="0" applyFont="1" applyFill="1" applyBorder="1" applyAlignment="1" applyProtection="1">
      <alignment horizontal="center" vertical="center" wrapText="1"/>
      <protection locked="0"/>
    </xf>
    <xf numFmtId="3" fontId="72" fillId="0" borderId="10" xfId="0" applyNumberFormat="1" applyFont="1" applyFill="1" applyBorder="1" applyAlignment="1" applyProtection="1">
      <alignment horizontal="center" wrapText="1"/>
      <protection locked="0"/>
    </xf>
    <xf numFmtId="3" fontId="72" fillId="0" borderId="12" xfId="0" applyNumberFormat="1" applyFont="1" applyFill="1" applyBorder="1" applyAlignment="1" applyProtection="1">
      <alignment horizontal="center" wrapText="1"/>
      <protection locked="0"/>
    </xf>
    <xf numFmtId="3" fontId="72" fillId="34" borderId="13" xfId="0" applyNumberFormat="1" applyFont="1" applyFill="1" applyBorder="1" applyAlignment="1" applyProtection="1">
      <alignment horizontal="center" wrapText="1"/>
      <protection locked="0"/>
    </xf>
    <xf numFmtId="0" fontId="72" fillId="34" borderId="14" xfId="0" applyFont="1" applyFill="1" applyBorder="1" applyAlignment="1" applyProtection="1">
      <alignment vertical="center" wrapText="1"/>
      <protection locked="0"/>
    </xf>
    <xf numFmtId="0" fontId="73" fillId="0" borderId="0" xfId="0" applyFont="1" applyFill="1" applyBorder="1" applyAlignment="1" applyProtection="1">
      <alignment horizontal="center" vertical="center" wrapText="1"/>
      <protection locked="0"/>
    </xf>
    <xf numFmtId="0" fontId="0" fillId="0" borderId="0" xfId="55" applyFont="1" applyAlignment="1">
      <alignment vertical="top" wrapText="1"/>
      <protection/>
    </xf>
    <xf numFmtId="0" fontId="0" fillId="0" borderId="0" xfId="55" applyAlignment="1">
      <alignment vertical="top"/>
      <protection/>
    </xf>
    <xf numFmtId="0" fontId="0" fillId="0" borderId="0" xfId="55">
      <alignment/>
      <protection/>
    </xf>
    <xf numFmtId="3" fontId="73" fillId="34" borderId="15" xfId="0" applyNumberFormat="1" applyFont="1" applyFill="1" applyBorder="1" applyAlignment="1" applyProtection="1">
      <alignment horizontal="center"/>
      <protection locked="0"/>
    </xf>
    <xf numFmtId="0" fontId="72" fillId="0" borderId="12" xfId="0" applyFont="1" applyFill="1" applyBorder="1" applyAlignment="1" applyProtection="1">
      <alignment horizontal="center"/>
      <protection locked="0"/>
    </xf>
    <xf numFmtId="0" fontId="7" fillId="34" borderId="16" xfId="0" applyFont="1" applyFill="1" applyBorder="1" applyAlignment="1" applyProtection="1">
      <alignment/>
      <protection locked="0"/>
    </xf>
    <xf numFmtId="0" fontId="7" fillId="34" borderId="16" xfId="0" applyFont="1" applyFill="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34" borderId="17" xfId="0" applyFont="1" applyFill="1" applyBorder="1" applyAlignment="1" applyProtection="1">
      <alignment wrapText="1"/>
      <protection locked="0"/>
    </xf>
    <xf numFmtId="0" fontId="75" fillId="0" borderId="0" xfId="0" applyFont="1" applyFill="1" applyBorder="1" applyAlignment="1" applyProtection="1">
      <alignment vertical="center"/>
      <protection locked="0"/>
    </xf>
    <xf numFmtId="0" fontId="7" fillId="0" borderId="0" xfId="0" applyFont="1" applyFill="1" applyAlignment="1" applyProtection="1">
      <alignment/>
      <protection locked="0"/>
    </xf>
    <xf numFmtId="0" fontId="6" fillId="34" borderId="18" xfId="0" applyFont="1" applyFill="1" applyBorder="1" applyAlignment="1" applyProtection="1">
      <alignment horizontal="center" vertical="center" wrapText="1"/>
      <protection locked="0"/>
    </xf>
    <xf numFmtId="0" fontId="7" fillId="34" borderId="19" xfId="0" applyFont="1" applyFill="1" applyBorder="1" applyAlignment="1" applyProtection="1">
      <alignment horizontal="center" textRotation="90"/>
      <protection locked="0"/>
    </xf>
    <xf numFmtId="0" fontId="7" fillId="34" borderId="17" xfId="0" applyFont="1" applyFill="1" applyBorder="1" applyAlignment="1" applyProtection="1">
      <alignment horizontal="center" textRotation="90"/>
      <protection locked="0"/>
    </xf>
    <xf numFmtId="0" fontId="7" fillId="34" borderId="13" xfId="0" applyFont="1" applyFill="1" applyBorder="1" applyAlignment="1" applyProtection="1">
      <alignment horizontal="center" textRotation="90"/>
      <protection locked="0"/>
    </xf>
    <xf numFmtId="0" fontId="7" fillId="34" borderId="20" xfId="0" applyFont="1" applyFill="1" applyBorder="1" applyAlignment="1" applyProtection="1">
      <alignment horizontal="center" textRotation="90"/>
      <protection locked="0"/>
    </xf>
    <xf numFmtId="0" fontId="7" fillId="34" borderId="17" xfId="0" applyFont="1" applyFill="1" applyBorder="1" applyAlignment="1" applyProtection="1">
      <alignment horizontal="center" textRotation="90" wrapText="1"/>
      <protection locked="0"/>
    </xf>
    <xf numFmtId="0" fontId="7" fillId="34" borderId="13" xfId="0" applyFont="1" applyFill="1" applyBorder="1" applyAlignment="1" applyProtection="1">
      <alignment horizontal="center" textRotation="90" wrapText="1"/>
      <protection locked="0"/>
    </xf>
    <xf numFmtId="0" fontId="7" fillId="34" borderId="21" xfId="0" applyFont="1" applyFill="1" applyBorder="1" applyAlignment="1" applyProtection="1">
      <alignment horizontal="center" textRotation="90" wrapText="1"/>
      <protection locked="0"/>
    </xf>
    <xf numFmtId="0" fontId="6" fillId="34" borderId="22" xfId="0" applyFont="1" applyFill="1" applyBorder="1" applyAlignment="1" applyProtection="1">
      <alignment horizontal="center"/>
      <protection locked="0"/>
    </xf>
    <xf numFmtId="0" fontId="72" fillId="0" borderId="23" xfId="0" applyFont="1" applyFill="1" applyBorder="1" applyAlignment="1" applyProtection="1">
      <alignment horizontal="center" vertical="top"/>
      <protection locked="0"/>
    </xf>
    <xf numFmtId="3" fontId="72" fillId="0" borderId="24" xfId="0" applyNumberFormat="1" applyFont="1" applyFill="1" applyBorder="1" applyAlignment="1" applyProtection="1">
      <alignment horizontal="center"/>
      <protection locked="0"/>
    </xf>
    <xf numFmtId="3" fontId="72" fillId="0" borderId="25" xfId="0" applyNumberFormat="1" applyFont="1" applyFill="1" applyBorder="1" applyAlignment="1" applyProtection="1">
      <alignment horizontal="center"/>
      <protection locked="0"/>
    </xf>
    <xf numFmtId="3" fontId="72" fillId="0" borderId="25" xfId="0" applyNumberFormat="1" applyFont="1" applyBorder="1" applyAlignment="1" applyProtection="1">
      <alignment horizontal="center"/>
      <protection locked="0"/>
    </xf>
    <xf numFmtId="3" fontId="72" fillId="0" borderId="26" xfId="0" applyNumberFormat="1" applyFont="1" applyBorder="1" applyAlignment="1" applyProtection="1">
      <alignment horizontal="center"/>
      <protection locked="0"/>
    </xf>
    <xf numFmtId="0" fontId="72" fillId="0" borderId="24" xfId="0" applyNumberFormat="1" applyFont="1" applyFill="1" applyBorder="1" applyAlignment="1" applyProtection="1">
      <alignment horizontal="center"/>
      <protection locked="0"/>
    </xf>
    <xf numFmtId="0" fontId="72" fillId="0" borderId="25" xfId="0" applyNumberFormat="1" applyFont="1" applyFill="1" applyBorder="1" applyAlignment="1" applyProtection="1">
      <alignment horizontal="center"/>
      <protection locked="0"/>
    </xf>
    <xf numFmtId="4" fontId="72" fillId="0" borderId="26" xfId="0" applyNumberFormat="1" applyFont="1" applyFill="1" applyBorder="1" applyAlignment="1" applyProtection="1">
      <alignment horizontal="center"/>
      <protection locked="0"/>
    </xf>
    <xf numFmtId="0" fontId="72" fillId="0" borderId="24" xfId="0" applyFont="1" applyFill="1" applyBorder="1" applyAlignment="1" applyProtection="1">
      <alignment horizontal="center"/>
      <protection locked="0"/>
    </xf>
    <xf numFmtId="0" fontId="72" fillId="0" borderId="25" xfId="0" applyFont="1" applyFill="1" applyBorder="1" applyAlignment="1" applyProtection="1">
      <alignment horizontal="center"/>
      <protection locked="0"/>
    </xf>
    <xf numFmtId="0" fontId="73" fillId="34" borderId="26" xfId="0" applyFont="1" applyFill="1" applyBorder="1" applyAlignment="1" applyProtection="1">
      <alignment horizontal="center"/>
      <protection locked="0"/>
    </xf>
    <xf numFmtId="0" fontId="72" fillId="0" borderId="27" xfId="0" applyFont="1" applyFill="1" applyBorder="1" applyAlignment="1" applyProtection="1">
      <alignment horizontal="center" vertical="top"/>
      <protection locked="0"/>
    </xf>
    <xf numFmtId="3" fontId="72" fillId="0" borderId="16" xfId="0" applyNumberFormat="1" applyFont="1" applyFill="1" applyBorder="1" applyAlignment="1" applyProtection="1">
      <alignment horizontal="center"/>
      <protection locked="0"/>
    </xf>
    <xf numFmtId="3" fontId="72" fillId="0" borderId="10" xfId="0" applyNumberFormat="1" applyFont="1" applyFill="1" applyBorder="1" applyAlignment="1" applyProtection="1">
      <alignment horizontal="center"/>
      <protection locked="0"/>
    </xf>
    <xf numFmtId="3" fontId="72" fillId="0" borderId="10" xfId="0" applyNumberFormat="1" applyFont="1" applyBorder="1" applyAlignment="1" applyProtection="1">
      <alignment horizontal="center"/>
      <protection locked="0"/>
    </xf>
    <xf numFmtId="3" fontId="72" fillId="0" borderId="11" xfId="0" applyNumberFormat="1" applyFont="1" applyBorder="1" applyAlignment="1" applyProtection="1">
      <alignment horizontal="center"/>
      <protection locked="0"/>
    </xf>
    <xf numFmtId="0" fontId="72" fillId="0" borderId="16" xfId="0" applyNumberFormat="1" applyFont="1" applyFill="1" applyBorder="1" applyAlignment="1" applyProtection="1">
      <alignment horizontal="center"/>
      <protection locked="0"/>
    </xf>
    <xf numFmtId="0" fontId="72" fillId="0" borderId="10" xfId="0" applyNumberFormat="1" applyFont="1" applyFill="1" applyBorder="1" applyAlignment="1" applyProtection="1">
      <alignment horizontal="center"/>
      <protection locked="0"/>
    </xf>
    <xf numFmtId="4" fontId="72" fillId="0" borderId="11" xfId="0" applyNumberFormat="1" applyFont="1" applyFill="1" applyBorder="1" applyAlignment="1" applyProtection="1">
      <alignment horizontal="center"/>
      <protection locked="0"/>
    </xf>
    <xf numFmtId="0" fontId="72" fillId="0" borderId="16" xfId="0" applyFont="1" applyFill="1" applyBorder="1" applyAlignment="1" applyProtection="1">
      <alignment horizontal="center"/>
      <protection locked="0"/>
    </xf>
    <xf numFmtId="0" fontId="72" fillId="0" borderId="10" xfId="0" applyFont="1" applyFill="1" applyBorder="1" applyAlignment="1" applyProtection="1">
      <alignment horizontal="center"/>
      <protection locked="0"/>
    </xf>
    <xf numFmtId="3" fontId="72" fillId="0" borderId="28" xfId="0" applyNumberFormat="1" applyFont="1" applyFill="1" applyBorder="1" applyAlignment="1" applyProtection="1">
      <alignment horizontal="center"/>
      <protection locked="0"/>
    </xf>
    <xf numFmtId="3" fontId="72" fillId="0" borderId="12" xfId="0" applyNumberFormat="1" applyFont="1" applyFill="1" applyBorder="1" applyAlignment="1" applyProtection="1">
      <alignment horizontal="center"/>
      <protection locked="0"/>
    </xf>
    <xf numFmtId="3" fontId="72" fillId="0" borderId="12" xfId="0" applyNumberFormat="1" applyFont="1" applyBorder="1" applyAlignment="1" applyProtection="1">
      <alignment horizontal="center"/>
      <protection locked="0"/>
    </xf>
    <xf numFmtId="3" fontId="72" fillId="0" borderId="29" xfId="0" applyNumberFormat="1" applyFont="1" applyBorder="1" applyAlignment="1" applyProtection="1">
      <alignment horizontal="center"/>
      <protection locked="0"/>
    </xf>
    <xf numFmtId="0" fontId="72" fillId="0" borderId="28" xfId="0" applyNumberFormat="1" applyFont="1" applyFill="1" applyBorder="1" applyAlignment="1" applyProtection="1">
      <alignment horizontal="center"/>
      <protection locked="0"/>
    </xf>
    <xf numFmtId="0" fontId="72" fillId="0" borderId="12" xfId="0" applyNumberFormat="1" applyFont="1" applyFill="1" applyBorder="1" applyAlignment="1" applyProtection="1">
      <alignment horizontal="center"/>
      <protection locked="0"/>
    </xf>
    <xf numFmtId="4" fontId="72" fillId="0" borderId="29" xfId="0" applyNumberFormat="1" applyFont="1" applyFill="1" applyBorder="1" applyAlignment="1" applyProtection="1">
      <alignment horizontal="center"/>
      <protection locked="0"/>
    </xf>
    <xf numFmtId="0" fontId="72" fillId="0" borderId="28" xfId="0" applyFont="1" applyFill="1" applyBorder="1" applyAlignment="1" applyProtection="1">
      <alignment horizontal="center"/>
      <protection locked="0"/>
    </xf>
    <xf numFmtId="0" fontId="72" fillId="0" borderId="30" xfId="0" applyFont="1" applyFill="1" applyBorder="1" applyAlignment="1" applyProtection="1">
      <alignment horizontal="center" vertical="top"/>
      <protection locked="0"/>
    </xf>
    <xf numFmtId="0" fontId="73" fillId="34" borderId="31" xfId="0" applyFont="1" applyFill="1" applyBorder="1" applyAlignment="1" applyProtection="1">
      <alignment horizontal="center"/>
      <protection locked="0"/>
    </xf>
    <xf numFmtId="0" fontId="10" fillId="0" borderId="0" xfId="0" applyFont="1" applyBorder="1" applyAlignment="1" applyProtection="1">
      <alignment vertical="center" wrapText="1"/>
      <protection locked="0"/>
    </xf>
    <xf numFmtId="0" fontId="2" fillId="0" borderId="0" xfId="0" applyFont="1" applyFill="1" applyBorder="1" applyAlignment="1" applyProtection="1">
      <alignment/>
      <protection locked="0"/>
    </xf>
    <xf numFmtId="0" fontId="2" fillId="0" borderId="16"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76" fillId="0" borderId="10" xfId="0" applyFont="1" applyFill="1" applyBorder="1" applyAlignment="1" applyProtection="1">
      <alignment horizontal="center" vertical="center" wrapText="1"/>
      <protection locked="0"/>
    </xf>
    <xf numFmtId="0" fontId="77" fillId="0" borderId="10" xfId="0" applyFont="1" applyFill="1" applyBorder="1" applyAlignment="1" applyProtection="1">
      <alignment/>
      <protection locked="0"/>
    </xf>
    <xf numFmtId="0" fontId="76" fillId="0" borderId="10" xfId="0" applyFont="1" applyFill="1" applyBorder="1" applyAlignment="1" applyProtection="1">
      <alignment horizontal="center"/>
      <protection locked="0"/>
    </xf>
    <xf numFmtId="0" fontId="77" fillId="0" borderId="10" xfId="0" applyFont="1" applyFill="1" applyBorder="1" applyAlignment="1" applyProtection="1">
      <alignment horizontal="center"/>
      <protection locked="0"/>
    </xf>
    <xf numFmtId="4" fontId="3" fillId="0" borderId="11" xfId="0" applyNumberFormat="1" applyFont="1" applyFill="1" applyBorder="1" applyAlignment="1" applyProtection="1">
      <alignment/>
      <protection locked="0"/>
    </xf>
    <xf numFmtId="0" fontId="77" fillId="0" borderId="10" xfId="0" applyFont="1" applyFill="1" applyBorder="1" applyAlignment="1" applyProtection="1">
      <alignment horizontal="left" wrapText="1"/>
      <protection locked="0"/>
    </xf>
    <xf numFmtId="0" fontId="77" fillId="0" borderId="10" xfId="0" applyFont="1" applyFill="1" applyBorder="1" applyAlignment="1" applyProtection="1">
      <alignment horizontal="center" textRotation="90"/>
      <protection locked="0"/>
    </xf>
    <xf numFmtId="0" fontId="77" fillId="0" borderId="10" xfId="0" applyFont="1" applyFill="1" applyBorder="1" applyAlignment="1" applyProtection="1">
      <alignment horizontal="center" textRotation="90" wrapText="1"/>
      <protection locked="0"/>
    </xf>
    <xf numFmtId="0" fontId="76" fillId="0" borderId="10" xfId="0" applyNumberFormat="1" applyFont="1" applyFill="1" applyBorder="1" applyAlignment="1" applyProtection="1">
      <alignment horizontal="center"/>
      <protection locked="0"/>
    </xf>
    <xf numFmtId="174" fontId="76" fillId="0" borderId="10" xfId="0" applyNumberFormat="1" applyFont="1" applyFill="1" applyBorder="1" applyAlignment="1" applyProtection="1">
      <alignment horizontal="center"/>
      <protection locked="0"/>
    </xf>
    <xf numFmtId="0" fontId="2" fillId="0" borderId="16" xfId="0" applyFont="1" applyBorder="1" applyAlignment="1" applyProtection="1">
      <alignment/>
      <protection locked="0"/>
    </xf>
    <xf numFmtId="0" fontId="2" fillId="0" borderId="10" xfId="0" applyFont="1" applyBorder="1" applyAlignment="1" applyProtection="1">
      <alignment/>
      <protection locked="0"/>
    </xf>
    <xf numFmtId="4" fontId="77" fillId="0" borderId="10"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4" fontId="3" fillId="0" borderId="0" xfId="0" applyNumberFormat="1" applyFont="1" applyFill="1" applyBorder="1" applyAlignment="1" applyProtection="1">
      <alignment/>
      <protection locked="0"/>
    </xf>
    <xf numFmtId="0" fontId="78" fillId="0" borderId="0" xfId="0" applyFont="1" applyFill="1" applyBorder="1" applyAlignment="1" applyProtection="1">
      <alignment vertical="center" wrapText="1"/>
      <protection locked="0"/>
    </xf>
    <xf numFmtId="0" fontId="7" fillId="34" borderId="32" xfId="0" applyFont="1" applyFill="1" applyBorder="1" applyAlignment="1" applyProtection="1">
      <alignment vertical="center" wrapText="1"/>
      <protection locked="0"/>
    </xf>
    <xf numFmtId="0" fontId="7" fillId="34" borderId="33" xfId="0" applyFont="1" applyFill="1" applyBorder="1" applyAlignment="1" applyProtection="1">
      <alignment horizontal="center" vertical="center" wrapText="1"/>
      <protection locked="0"/>
    </xf>
    <xf numFmtId="0" fontId="6" fillId="34" borderId="3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34" borderId="14" xfId="0" applyFont="1" applyFill="1" applyBorder="1" applyAlignment="1" applyProtection="1">
      <alignment vertical="center" wrapText="1"/>
      <protection locked="0"/>
    </xf>
    <xf numFmtId="0" fontId="7" fillId="34" borderId="35" xfId="0" applyFont="1" applyFill="1" applyBorder="1" applyAlignment="1" applyProtection="1">
      <alignment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3" fillId="34" borderId="11" xfId="0" applyFont="1" applyFill="1" applyBorder="1" applyAlignment="1" applyProtection="1">
      <alignment vertical="center" wrapText="1"/>
      <protection locked="0"/>
    </xf>
    <xf numFmtId="0" fontId="7" fillId="33" borderId="14" xfId="0" applyFont="1" applyFill="1" applyBorder="1" applyAlignment="1" applyProtection="1">
      <alignment/>
      <protection locked="0"/>
    </xf>
    <xf numFmtId="0" fontId="72" fillId="33" borderId="16" xfId="0" applyFont="1" applyFill="1" applyBorder="1" applyAlignment="1" applyProtection="1">
      <alignment horizontal="center" wrapText="1"/>
      <protection locked="0"/>
    </xf>
    <xf numFmtId="0" fontId="73" fillId="33" borderId="11" xfId="0" applyFont="1" applyFill="1" applyBorder="1" applyAlignment="1" applyProtection="1">
      <alignment horizontal="center" wrapText="1"/>
      <protection locked="0"/>
    </xf>
    <xf numFmtId="0" fontId="73" fillId="0" borderId="0"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72" fillId="0" borderId="14" xfId="0" applyFont="1" applyFill="1" applyBorder="1" applyAlignment="1" applyProtection="1">
      <alignment wrapText="1"/>
      <protection locked="0"/>
    </xf>
    <xf numFmtId="3" fontId="72" fillId="0" borderId="36" xfId="0" applyNumberFormat="1" applyFont="1" applyFill="1" applyBorder="1" applyAlignment="1" applyProtection="1">
      <alignment horizontal="center" wrapText="1"/>
      <protection locked="0"/>
    </xf>
    <xf numFmtId="3" fontId="73" fillId="0" borderId="0" xfId="0" applyNumberFormat="1" applyFont="1" applyFill="1" applyBorder="1" applyAlignment="1" applyProtection="1">
      <alignment horizontal="center" wrapText="1"/>
      <protection locked="0"/>
    </xf>
    <xf numFmtId="0" fontId="7" fillId="0" borderId="14" xfId="0" applyFont="1" applyFill="1" applyBorder="1" applyAlignment="1" applyProtection="1">
      <alignment/>
      <protection locked="0"/>
    </xf>
    <xf numFmtId="3" fontId="72" fillId="0" borderId="37" xfId="0" applyNumberFormat="1" applyFont="1" applyFill="1" applyBorder="1" applyAlignment="1" applyProtection="1">
      <alignment horizontal="center" wrapText="1"/>
      <protection locked="0"/>
    </xf>
    <xf numFmtId="0" fontId="72" fillId="34" borderId="38" xfId="0" applyFont="1" applyFill="1" applyBorder="1" applyAlignment="1" applyProtection="1">
      <alignment wrapText="1"/>
      <protection locked="0"/>
    </xf>
    <xf numFmtId="3" fontId="72" fillId="34" borderId="21" xfId="0" applyNumberFormat="1" applyFont="1" applyFill="1" applyBorder="1" applyAlignment="1" applyProtection="1">
      <alignment horizontal="center" wrapText="1"/>
      <protection locked="0"/>
    </xf>
    <xf numFmtId="0" fontId="7" fillId="0" borderId="39" xfId="0" applyFont="1" applyBorder="1" applyAlignment="1" applyProtection="1">
      <alignment/>
      <protection locked="0"/>
    </xf>
    <xf numFmtId="0" fontId="7" fillId="0" borderId="0" xfId="0" applyFont="1" applyBorder="1" applyAlignment="1" applyProtection="1">
      <alignment horizontal="left"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wrapText="1"/>
      <protection locked="0"/>
    </xf>
    <xf numFmtId="174" fontId="73" fillId="0" borderId="0"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vertical="top"/>
      <protection locked="0"/>
    </xf>
    <xf numFmtId="0" fontId="72" fillId="0" borderId="0" xfId="0" applyFont="1" applyFill="1" applyBorder="1" applyAlignment="1" applyProtection="1">
      <alignment horizontal="center" vertical="center" wrapText="1"/>
      <protection locked="0"/>
    </xf>
    <xf numFmtId="0" fontId="78" fillId="0"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wrapText="1"/>
      <protection locked="0"/>
    </xf>
    <xf numFmtId="0" fontId="7" fillId="34" borderId="16" xfId="0" applyFont="1" applyFill="1" applyBorder="1" applyAlignment="1" applyProtection="1">
      <alignment vertical="center" wrapText="1"/>
      <protection locked="0"/>
    </xf>
    <xf numFmtId="0" fontId="7" fillId="34" borderId="10" xfId="0" applyFont="1" applyFill="1" applyBorder="1" applyAlignment="1" applyProtection="1">
      <alignment vertical="center" wrapText="1"/>
      <protection locked="0"/>
    </xf>
    <xf numFmtId="0" fontId="7" fillId="34" borderId="10" xfId="0" applyFont="1" applyFill="1" applyBorder="1" applyAlignment="1" applyProtection="1">
      <alignment horizontal="center" vertical="center" wrapText="1"/>
      <protection locked="0"/>
    </xf>
    <xf numFmtId="0" fontId="7" fillId="34" borderId="11" xfId="0" applyFont="1" applyFill="1" applyBorder="1" applyAlignment="1" applyProtection="1">
      <alignment vertical="center" wrapText="1"/>
      <protection locked="0"/>
    </xf>
    <xf numFmtId="0" fontId="7" fillId="0" borderId="40" xfId="0" applyFont="1" applyFill="1" applyBorder="1" applyAlignment="1" applyProtection="1">
      <alignment vertical="top" wrapText="1"/>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7" fillId="34" borderId="11" xfId="0" applyFont="1" applyFill="1" applyBorder="1" applyAlignment="1" applyProtection="1">
      <alignment horizontal="center" vertical="center" wrapText="1"/>
      <protection locked="0"/>
    </xf>
    <xf numFmtId="0" fontId="7" fillId="0" borderId="16" xfId="0" applyFont="1" applyFill="1" applyBorder="1" applyAlignment="1" applyProtection="1">
      <alignment wrapText="1"/>
      <protection locked="0"/>
    </xf>
    <xf numFmtId="0" fontId="7" fillId="0" borderId="10" xfId="0" applyFont="1" applyFill="1" applyBorder="1" applyAlignment="1" applyProtection="1">
      <alignment horizontal="center" vertical="center" wrapText="1"/>
      <protection locked="0"/>
    </xf>
    <xf numFmtId="177" fontId="7" fillId="0" borderId="11" xfId="48" applyNumberFormat="1" applyFont="1" applyFill="1" applyBorder="1" applyAlignment="1" applyProtection="1">
      <alignment horizontal="center" wrapText="1"/>
      <protection locked="0"/>
    </xf>
    <xf numFmtId="0" fontId="7" fillId="34" borderId="13" xfId="0" applyFont="1" applyFill="1" applyBorder="1" applyAlignment="1" applyProtection="1">
      <alignment horizontal="center"/>
      <protection locked="0"/>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vertical="top" wrapText="1"/>
      <protection locked="0"/>
    </xf>
    <xf numFmtId="174" fontId="6"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0" fontId="7" fillId="0" borderId="16"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protection locked="0"/>
    </xf>
    <xf numFmtId="0" fontId="7" fillId="0" borderId="11" xfId="0" applyFont="1" applyBorder="1" applyAlignment="1" applyProtection="1">
      <alignment/>
      <protection locked="0"/>
    </xf>
    <xf numFmtId="0" fontId="6" fillId="34" borderId="11" xfId="0" applyFont="1" applyFill="1" applyBorder="1" applyAlignment="1" applyProtection="1">
      <alignment horizontal="center" vertical="center" wrapText="1"/>
      <protection locked="0"/>
    </xf>
    <xf numFmtId="174" fontId="7" fillId="0" borderId="0" xfId="0" applyNumberFormat="1" applyFont="1" applyFill="1" applyBorder="1" applyAlignment="1" applyProtection="1">
      <alignment wrapText="1"/>
      <protection locked="0"/>
    </xf>
    <xf numFmtId="3" fontId="7" fillId="0" borderId="11" xfId="0" applyNumberFormat="1"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7" fillId="34" borderId="43"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4" fontId="72" fillId="34" borderId="44" xfId="0" applyNumberFormat="1" applyFont="1" applyFill="1" applyBorder="1" applyAlignment="1" applyProtection="1">
      <alignment horizontal="center"/>
      <protection/>
    </xf>
    <xf numFmtId="4" fontId="73" fillId="34" borderId="45" xfId="0" applyNumberFormat="1" applyFont="1" applyFill="1" applyBorder="1" applyAlignment="1" applyProtection="1">
      <alignment horizontal="center"/>
      <protection/>
    </xf>
    <xf numFmtId="0" fontId="73" fillId="34" borderId="46" xfId="0" applyFont="1" applyFill="1" applyBorder="1" applyAlignment="1" applyProtection="1">
      <alignment horizontal="center"/>
      <protection/>
    </xf>
    <xf numFmtId="0" fontId="73" fillId="34" borderId="26" xfId="0" applyFont="1" applyFill="1" applyBorder="1" applyAlignment="1" applyProtection="1">
      <alignment horizontal="center"/>
      <protection/>
    </xf>
    <xf numFmtId="3" fontId="73" fillId="34" borderId="47" xfId="0" applyNumberFormat="1" applyFont="1" applyFill="1" applyBorder="1" applyAlignment="1" applyProtection="1">
      <alignment horizontal="center"/>
      <protection/>
    </xf>
    <xf numFmtId="3" fontId="73" fillId="34" borderId="48" xfId="0" applyNumberFormat="1" applyFont="1" applyFill="1" applyBorder="1" applyAlignment="1" applyProtection="1">
      <alignment horizontal="center"/>
      <protection/>
    </xf>
    <xf numFmtId="3" fontId="73" fillId="34" borderId="15" xfId="0" applyNumberFormat="1" applyFont="1" applyFill="1" applyBorder="1" applyAlignment="1" applyProtection="1">
      <alignment horizontal="center"/>
      <protection/>
    </xf>
    <xf numFmtId="3" fontId="73" fillId="34" borderId="49" xfId="0" applyNumberFormat="1" applyFont="1" applyFill="1" applyBorder="1" applyAlignment="1" applyProtection="1">
      <alignment horizontal="center"/>
      <protection/>
    </xf>
    <xf numFmtId="3" fontId="73" fillId="34" borderId="50" xfId="0" applyNumberFormat="1" applyFont="1" applyFill="1" applyBorder="1" applyAlignment="1" applyProtection="1">
      <alignment horizontal="center"/>
      <protection/>
    </xf>
    <xf numFmtId="3" fontId="73" fillId="34" borderId="46" xfId="0" applyNumberFormat="1" applyFont="1" applyFill="1" applyBorder="1" applyAlignment="1" applyProtection="1">
      <alignment horizontal="center"/>
      <protection/>
    </xf>
    <xf numFmtId="0" fontId="73" fillId="34" borderId="49" xfId="0" applyFont="1" applyFill="1" applyBorder="1" applyAlignment="1" applyProtection="1">
      <alignment horizontal="center"/>
      <protection/>
    </xf>
    <xf numFmtId="0" fontId="73" fillId="34" borderId="50" xfId="0" applyFont="1" applyFill="1" applyBorder="1" applyAlignment="1" applyProtection="1">
      <alignment horizontal="center"/>
      <protection/>
    </xf>
    <xf numFmtId="0" fontId="73" fillId="34" borderId="51" xfId="0" applyFont="1" applyFill="1" applyBorder="1" applyAlignment="1" applyProtection="1">
      <alignment horizontal="center"/>
      <protection/>
    </xf>
    <xf numFmtId="0" fontId="73" fillId="34" borderId="52" xfId="0" applyFont="1" applyFill="1" applyBorder="1" applyAlignment="1" applyProtection="1">
      <alignment horizontal="center"/>
      <protection/>
    </xf>
    <xf numFmtId="3" fontId="73" fillId="34" borderId="52" xfId="0" applyNumberFormat="1" applyFont="1" applyFill="1" applyBorder="1" applyAlignment="1" applyProtection="1">
      <alignment horizontal="center"/>
      <protection/>
    </xf>
    <xf numFmtId="0" fontId="7" fillId="34" borderId="53" xfId="0" applyFont="1" applyFill="1" applyBorder="1" applyAlignment="1" applyProtection="1">
      <alignment/>
      <protection/>
    </xf>
    <xf numFmtId="4" fontId="7" fillId="34" borderId="54" xfId="0" applyNumberFormat="1" applyFont="1" applyFill="1" applyBorder="1" applyAlignment="1" applyProtection="1">
      <alignment horizontal="center"/>
      <protection/>
    </xf>
    <xf numFmtId="2" fontId="7" fillId="34" borderId="54" xfId="0" applyNumberFormat="1" applyFont="1" applyFill="1" applyBorder="1" applyAlignment="1" applyProtection="1">
      <alignment horizontal="center"/>
      <protection/>
    </xf>
    <xf numFmtId="3" fontId="72" fillId="34" borderId="11" xfId="0" applyNumberFormat="1" applyFont="1" applyFill="1" applyBorder="1" applyAlignment="1" applyProtection="1">
      <alignment horizontal="center" wrapText="1"/>
      <protection/>
    </xf>
    <xf numFmtId="3" fontId="72" fillId="34" borderId="29" xfId="0" applyNumberFormat="1" applyFont="1" applyFill="1" applyBorder="1" applyAlignment="1" applyProtection="1">
      <alignment horizontal="center" wrapText="1"/>
      <protection/>
    </xf>
    <xf numFmtId="3" fontId="72" fillId="34" borderId="20" xfId="0" applyNumberFormat="1" applyFont="1" applyFill="1" applyBorder="1" applyAlignment="1" applyProtection="1">
      <alignment horizontal="center" wrapText="1"/>
      <protection/>
    </xf>
    <xf numFmtId="1" fontId="7" fillId="34" borderId="11" xfId="0" applyNumberFormat="1" applyFont="1" applyFill="1" applyBorder="1" applyAlignment="1" applyProtection="1">
      <alignment horizontal="center" vertical="center" wrapText="1"/>
      <protection/>
    </xf>
    <xf numFmtId="177" fontId="7" fillId="34" borderId="11" xfId="48" applyNumberFormat="1" applyFont="1" applyFill="1" applyBorder="1" applyAlignment="1" applyProtection="1">
      <alignment horizontal="center"/>
      <protection/>
    </xf>
    <xf numFmtId="177" fontId="72" fillId="34" borderId="11" xfId="48" applyNumberFormat="1" applyFont="1" applyFill="1" applyBorder="1" applyAlignment="1" applyProtection="1">
      <alignment horizontal="center" vertical="center" wrapText="1"/>
      <protection/>
    </xf>
    <xf numFmtId="177" fontId="72" fillId="34" borderId="11" xfId="0" applyNumberFormat="1" applyFont="1" applyFill="1" applyBorder="1" applyAlignment="1" applyProtection="1">
      <alignment horizontal="center" vertical="center" wrapText="1"/>
      <protection/>
    </xf>
    <xf numFmtId="174" fontId="6" fillId="34" borderId="20" xfId="0" applyNumberFormat="1" applyFont="1" applyFill="1" applyBorder="1" applyAlignment="1" applyProtection="1">
      <alignment horizontal="center"/>
      <protection/>
    </xf>
    <xf numFmtId="177" fontId="7" fillId="34" borderId="20" xfId="48" applyNumberFormat="1" applyFont="1" applyFill="1" applyBorder="1" applyAlignment="1" applyProtection="1">
      <alignment horizontal="center" wrapText="1"/>
      <protection/>
    </xf>
    <xf numFmtId="3" fontId="7" fillId="34" borderId="20" xfId="0" applyNumberFormat="1" applyFont="1" applyFill="1" applyBorder="1" applyAlignment="1" applyProtection="1">
      <alignment horizontal="center" wrapText="1"/>
      <protection/>
    </xf>
    <xf numFmtId="3" fontId="7" fillId="34" borderId="13" xfId="0" applyNumberFormat="1" applyFont="1" applyFill="1" applyBorder="1" applyAlignment="1" applyProtection="1">
      <alignment horizontal="center"/>
      <protection/>
    </xf>
    <xf numFmtId="0" fontId="72" fillId="34" borderId="55" xfId="0" applyFont="1" applyFill="1" applyBorder="1" applyAlignment="1" applyProtection="1">
      <alignment horizontal="center" vertical="center" wrapText="1"/>
      <protection locked="0"/>
    </xf>
    <xf numFmtId="0" fontId="2" fillId="34" borderId="16"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4" borderId="56" xfId="0" applyFont="1" applyFill="1" applyBorder="1" applyAlignment="1" applyProtection="1">
      <alignment horizontal="center" vertical="center"/>
      <protection locked="0"/>
    </xf>
    <xf numFmtId="0" fontId="72" fillId="34" borderId="17" xfId="0" applyFont="1" applyFill="1" applyBorder="1" applyAlignment="1" applyProtection="1">
      <alignment horizontal="center" vertical="center" textRotation="90"/>
      <protection locked="0"/>
    </xf>
    <xf numFmtId="0" fontId="72" fillId="34" borderId="13" xfId="0" applyFont="1" applyFill="1" applyBorder="1" applyAlignment="1" applyProtection="1">
      <alignment horizontal="center" vertical="center" textRotation="90"/>
      <protection locked="0"/>
    </xf>
    <xf numFmtId="0" fontId="72" fillId="34" borderId="20" xfId="0" applyFont="1" applyFill="1" applyBorder="1" applyAlignment="1" applyProtection="1">
      <alignment horizontal="center" vertical="center" textRotation="90"/>
      <protection locked="0"/>
    </xf>
    <xf numFmtId="0" fontId="72" fillId="0" borderId="0" xfId="0" applyFont="1" applyAlignment="1" applyProtection="1">
      <alignment/>
      <protection locked="0"/>
    </xf>
    <xf numFmtId="3" fontId="79" fillId="0" borderId="24" xfId="0" applyNumberFormat="1" applyFont="1" applyFill="1" applyBorder="1" applyAlignment="1" applyProtection="1">
      <alignment horizontal="center"/>
      <protection locked="0"/>
    </xf>
    <xf numFmtId="3" fontId="79" fillId="0" borderId="25" xfId="0" applyNumberFormat="1" applyFont="1" applyFill="1" applyBorder="1" applyAlignment="1" applyProtection="1">
      <alignment horizontal="center"/>
      <protection locked="0"/>
    </xf>
    <xf numFmtId="3" fontId="79" fillId="0" borderId="26" xfId="0" applyNumberFormat="1" applyFont="1" applyFill="1" applyBorder="1" applyAlignment="1" applyProtection="1">
      <alignment horizontal="center"/>
      <protection locked="0"/>
    </xf>
    <xf numFmtId="3" fontId="79" fillId="0" borderId="16" xfId="0" applyNumberFormat="1" applyFont="1" applyFill="1" applyBorder="1" applyAlignment="1" applyProtection="1">
      <alignment horizontal="center"/>
      <protection locked="0"/>
    </xf>
    <xf numFmtId="3" fontId="79" fillId="0" borderId="10" xfId="0" applyNumberFormat="1" applyFont="1" applyFill="1" applyBorder="1" applyAlignment="1" applyProtection="1">
      <alignment horizontal="center"/>
      <protection locked="0"/>
    </xf>
    <xf numFmtId="3" fontId="79" fillId="0" borderId="11" xfId="0" applyNumberFormat="1" applyFont="1" applyFill="1" applyBorder="1" applyAlignment="1" applyProtection="1">
      <alignment horizontal="center"/>
      <protection locked="0"/>
    </xf>
    <xf numFmtId="3" fontId="79" fillId="0" borderId="28" xfId="0" applyNumberFormat="1" applyFont="1" applyFill="1" applyBorder="1" applyAlignment="1" applyProtection="1">
      <alignment horizontal="center"/>
      <protection locked="0"/>
    </xf>
    <xf numFmtId="3" fontId="79" fillId="0" borderId="12" xfId="0" applyNumberFormat="1" applyFont="1" applyFill="1" applyBorder="1" applyAlignment="1" applyProtection="1">
      <alignment horizontal="center"/>
      <protection locked="0"/>
    </xf>
    <xf numFmtId="3" fontId="79" fillId="0" borderId="29" xfId="0" applyNumberFormat="1" applyFont="1" applyFill="1" applyBorder="1" applyAlignment="1" applyProtection="1">
      <alignment horizontal="center"/>
      <protection locked="0"/>
    </xf>
    <xf numFmtId="0" fontId="72" fillId="0" borderId="0" xfId="0" applyFont="1" applyFill="1" applyBorder="1" applyAlignment="1" applyProtection="1">
      <alignment horizontal="center" textRotation="90"/>
      <protection locked="0"/>
    </xf>
    <xf numFmtId="0" fontId="72"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7" fillId="0" borderId="0" xfId="0" applyFont="1" applyFill="1" applyBorder="1" applyAlignment="1" applyProtection="1" quotePrefix="1">
      <alignment/>
      <protection locked="0"/>
    </xf>
    <xf numFmtId="0" fontId="7" fillId="0" borderId="0" xfId="0" applyFont="1" applyFill="1" applyBorder="1" applyAlignment="1" applyProtection="1">
      <alignment/>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protection locked="0"/>
    </xf>
    <xf numFmtId="0" fontId="7" fillId="34" borderId="57" xfId="0" applyFont="1" applyFill="1" applyBorder="1" applyAlignment="1" applyProtection="1">
      <alignment vertical="center" wrapText="1"/>
      <protection locked="0"/>
    </xf>
    <xf numFmtId="0" fontId="7" fillId="34" borderId="23" xfId="0" applyFont="1" applyFill="1" applyBorder="1" applyAlignment="1" applyProtection="1">
      <alignment horizontal="center" vertical="center" wrapText="1"/>
      <protection locked="0"/>
    </xf>
    <xf numFmtId="0" fontId="7" fillId="34" borderId="23" xfId="0" applyFont="1" applyFill="1" applyBorder="1" applyAlignment="1" applyProtection="1">
      <alignment horizontal="center" vertical="center"/>
      <protection locked="0"/>
    </xf>
    <xf numFmtId="175" fontId="6" fillId="0" borderId="0" xfId="0" applyNumberFormat="1" applyFont="1" applyFill="1" applyBorder="1" applyAlignment="1" applyProtection="1">
      <alignment/>
      <protection locked="0"/>
    </xf>
    <xf numFmtId="174" fontId="6" fillId="0" borderId="0" xfId="0" applyNumberFormat="1" applyFont="1" applyFill="1" applyBorder="1" applyAlignment="1" applyProtection="1">
      <alignment/>
      <protection locked="0"/>
    </xf>
    <xf numFmtId="0" fontId="7" fillId="0" borderId="0"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7" fillId="34" borderId="58" xfId="0" applyFont="1" applyFill="1" applyBorder="1" applyAlignment="1" applyProtection="1">
      <alignment vertical="center" wrapText="1"/>
      <protection locked="0"/>
    </xf>
    <xf numFmtId="0" fontId="7" fillId="34" borderId="43" xfId="0" applyFont="1" applyFill="1" applyBorder="1" applyAlignment="1" applyProtection="1">
      <alignment horizontal="center" vertical="center" wrapText="1"/>
      <protection locked="0"/>
    </xf>
    <xf numFmtId="0" fontId="7" fillId="34" borderId="18" xfId="0" applyFont="1" applyFill="1" applyBorder="1" applyAlignment="1" applyProtection="1">
      <alignment horizontal="center" vertical="center" wrapText="1"/>
      <protection locked="0"/>
    </xf>
    <xf numFmtId="0" fontId="78" fillId="33" borderId="58" xfId="0" applyFont="1" applyFill="1" applyBorder="1" applyAlignment="1" applyProtection="1">
      <alignment wrapText="1"/>
      <protection locked="0"/>
    </xf>
    <xf numFmtId="0" fontId="78" fillId="33" borderId="43" xfId="0" applyFont="1" applyFill="1" applyBorder="1" applyAlignment="1" applyProtection="1">
      <alignment horizontal="center" wrapText="1"/>
      <protection locked="0"/>
    </xf>
    <xf numFmtId="0" fontId="78" fillId="33" borderId="18" xfId="0" applyFont="1" applyFill="1" applyBorder="1" applyAlignment="1" applyProtection="1">
      <alignment horizontal="center" wrapText="1"/>
      <protection locked="0"/>
    </xf>
    <xf numFmtId="0" fontId="72" fillId="0" borderId="16" xfId="0" applyFont="1" applyFill="1" applyBorder="1" applyAlignment="1" applyProtection="1">
      <alignment wrapText="1"/>
      <protection locked="0"/>
    </xf>
    <xf numFmtId="0" fontId="72" fillId="0" borderId="16" xfId="0" applyFont="1" applyFill="1" applyBorder="1" applyAlignment="1" applyProtection="1">
      <alignment vertical="center" wrapText="1"/>
      <protection locked="0"/>
    </xf>
    <xf numFmtId="0" fontId="72" fillId="0" borderId="16" xfId="0" applyFont="1" applyFill="1" applyBorder="1" applyAlignment="1" applyProtection="1">
      <alignment/>
      <protection locked="0"/>
    </xf>
    <xf numFmtId="0" fontId="72" fillId="0" borderId="28" xfId="0" applyFont="1" applyFill="1" applyBorder="1" applyAlignment="1" applyProtection="1">
      <alignment/>
      <protection locked="0"/>
    </xf>
    <xf numFmtId="0" fontId="73" fillId="34" borderId="17" xfId="0" applyFont="1" applyFill="1" applyBorder="1" applyAlignment="1" applyProtection="1">
      <alignment wrapText="1"/>
      <protection locked="0"/>
    </xf>
    <xf numFmtId="175" fontId="7" fillId="0" borderId="0" xfId="0" applyNumberFormat="1" applyFont="1" applyFill="1" applyBorder="1" applyAlignment="1" applyProtection="1">
      <alignment wrapText="1"/>
      <protection locked="0"/>
    </xf>
    <xf numFmtId="3" fontId="7" fillId="0" borderId="0" xfId="0" applyNumberFormat="1" applyFont="1" applyFill="1" applyBorder="1" applyAlignment="1" applyProtection="1">
      <alignment wrapText="1"/>
      <protection locked="0"/>
    </xf>
    <xf numFmtId="0" fontId="7" fillId="0" borderId="0" xfId="0" applyFont="1" applyAlignment="1" applyProtection="1">
      <alignment horizontal="left" wrapText="1"/>
      <protection locked="0"/>
    </xf>
    <xf numFmtId="4" fontId="7" fillId="0" borderId="0" xfId="0" applyNumberFormat="1" applyFont="1" applyFill="1" applyBorder="1" applyAlignment="1" applyProtection="1">
      <alignment wrapText="1"/>
      <protection locked="0"/>
    </xf>
    <xf numFmtId="0" fontId="10" fillId="0" borderId="0"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75" fontId="7"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7" fillId="34" borderId="49" xfId="0" applyFont="1" applyFill="1" applyBorder="1" applyAlignment="1" applyProtection="1">
      <alignment vertical="center" wrapText="1"/>
      <protection locked="0"/>
    </xf>
    <xf numFmtId="0" fontId="7" fillId="34" borderId="50" xfId="0" applyFont="1" applyFill="1" applyBorder="1" applyAlignment="1" applyProtection="1">
      <alignment horizontal="center" vertical="center" wrapText="1"/>
      <protection locked="0"/>
    </xf>
    <xf numFmtId="0" fontId="7" fillId="34" borderId="46" xfId="0" applyFont="1" applyFill="1" applyBorder="1" applyAlignment="1" applyProtection="1">
      <alignment horizontal="center" wrapText="1"/>
      <protection locked="0"/>
    </xf>
    <xf numFmtId="0" fontId="7" fillId="34" borderId="50" xfId="0" applyFont="1" applyFill="1" applyBorder="1" applyAlignment="1" applyProtection="1">
      <alignment horizontal="center" vertical="center"/>
      <protection locked="0"/>
    </xf>
    <xf numFmtId="0" fontId="7" fillId="34" borderId="46" xfId="0" applyFont="1" applyFill="1" applyBorder="1" applyAlignment="1" applyProtection="1">
      <alignment horizontal="center" vertical="center" wrapText="1"/>
      <protection locked="0"/>
    </xf>
    <xf numFmtId="0" fontId="78" fillId="33" borderId="59" xfId="0" applyFont="1" applyFill="1" applyBorder="1" applyAlignment="1" applyProtection="1">
      <alignment vertical="center" wrapText="1"/>
      <protection locked="0"/>
    </xf>
    <xf numFmtId="0" fontId="78" fillId="35" borderId="31" xfId="0" applyFont="1" applyFill="1" applyBorder="1" applyAlignment="1" applyProtection="1">
      <alignment/>
      <protection locked="0"/>
    </xf>
    <xf numFmtId="0" fontId="7" fillId="0" borderId="45" xfId="0" applyFont="1" applyBorder="1" applyAlignment="1" applyProtection="1">
      <alignment/>
      <protection locked="0"/>
    </xf>
    <xf numFmtId="0" fontId="78" fillId="33" borderId="60" xfId="0" applyFont="1" applyFill="1" applyBorder="1" applyAlignment="1" applyProtection="1">
      <alignment vertical="center" wrapText="1"/>
      <protection locked="0"/>
    </xf>
    <xf numFmtId="0" fontId="78" fillId="33" borderId="31" xfId="0" applyFont="1" applyFill="1" applyBorder="1" applyAlignment="1" applyProtection="1">
      <alignment horizontal="center" vertical="center" wrapText="1"/>
      <protection locked="0"/>
    </xf>
    <xf numFmtId="0" fontId="72" fillId="0" borderId="10" xfId="0" applyFont="1" applyFill="1" applyBorder="1" applyAlignment="1" applyProtection="1">
      <alignment wrapText="1"/>
      <protection locked="0"/>
    </xf>
    <xf numFmtId="0" fontId="72" fillId="0" borderId="10" xfId="0" applyFont="1" applyBorder="1" applyAlignment="1" applyProtection="1">
      <alignment/>
      <protection locked="0"/>
    </xf>
    <xf numFmtId="177" fontId="72" fillId="0" borderId="11" xfId="48" applyNumberFormat="1" applyFont="1" applyFill="1" applyBorder="1" applyAlignment="1" applyProtection="1">
      <alignment horizontal="center" wrapText="1"/>
      <protection locked="0"/>
    </xf>
    <xf numFmtId="0" fontId="76" fillId="34" borderId="13" xfId="0" applyFont="1" applyFill="1" applyBorder="1" applyAlignment="1" applyProtection="1">
      <alignment/>
      <protection locked="0"/>
    </xf>
    <xf numFmtId="0" fontId="7" fillId="34" borderId="20" xfId="0" applyFont="1" applyFill="1" applyBorder="1" applyAlignment="1" applyProtection="1">
      <alignment/>
      <protection locked="0"/>
    </xf>
    <xf numFmtId="0" fontId="73" fillId="34" borderId="13" xfId="0" applyFont="1" applyFill="1" applyBorder="1" applyAlignment="1" applyProtection="1">
      <alignment wrapText="1"/>
      <protection locked="0"/>
    </xf>
    <xf numFmtId="0" fontId="78" fillId="36" borderId="28" xfId="0" applyFont="1" applyFill="1" applyBorder="1" applyAlignment="1" applyProtection="1">
      <alignment horizontal="left" wrapText="1"/>
      <protection locked="0"/>
    </xf>
    <xf numFmtId="0" fontId="78" fillId="36" borderId="61" xfId="0" applyFont="1" applyFill="1" applyBorder="1" applyAlignment="1" applyProtection="1">
      <alignment horizontal="left"/>
      <protection locked="0"/>
    </xf>
    <xf numFmtId="174" fontId="6" fillId="0" borderId="29" xfId="0" applyNumberFormat="1" applyFont="1" applyFill="1" applyBorder="1" applyAlignment="1" applyProtection="1">
      <alignment horizontal="center" wrapText="1"/>
      <protection locked="0"/>
    </xf>
    <xf numFmtId="0" fontId="72" fillId="0" borderId="40" xfId="0" applyFont="1" applyFill="1" applyBorder="1" applyAlignment="1" applyProtection="1">
      <alignment horizontal="left" wrapText="1"/>
      <protection locked="0"/>
    </xf>
    <xf numFmtId="0" fontId="72" fillId="0" borderId="41" xfId="0" applyFont="1" applyFill="1" applyBorder="1" applyAlignment="1" applyProtection="1">
      <alignment horizontal="left" wrapText="1"/>
      <protection locked="0"/>
    </xf>
    <xf numFmtId="0" fontId="72" fillId="0" borderId="37" xfId="0" applyFont="1" applyFill="1" applyBorder="1" applyAlignment="1" applyProtection="1">
      <alignment horizontal="left" wrapText="1"/>
      <protection locked="0"/>
    </xf>
    <xf numFmtId="0" fontId="6" fillId="0" borderId="0" xfId="0" applyFont="1" applyFill="1" applyBorder="1" applyAlignment="1" applyProtection="1">
      <alignment wrapText="1"/>
      <protection locked="0"/>
    </xf>
    <xf numFmtId="0" fontId="7" fillId="34" borderId="10" xfId="0" applyFont="1" applyFill="1" applyBorder="1" applyAlignment="1" applyProtection="1">
      <alignment horizontal="center" vertical="center"/>
      <protection locked="0"/>
    </xf>
    <xf numFmtId="0" fontId="7" fillId="34" borderId="17" xfId="0" applyFont="1" applyFill="1" applyBorder="1" applyAlignment="1" applyProtection="1">
      <alignment wrapText="1"/>
      <protection/>
    </xf>
    <xf numFmtId="0" fontId="72" fillId="34" borderId="26" xfId="0" applyNumberFormat="1" applyFont="1" applyFill="1" applyBorder="1" applyAlignment="1" applyProtection="1">
      <alignment horizontal="center"/>
      <protection/>
    </xf>
    <xf numFmtId="3" fontId="72" fillId="34" borderId="44" xfId="63" applyNumberFormat="1" applyFont="1" applyFill="1" applyBorder="1" applyAlignment="1" applyProtection="1">
      <alignment horizontal="center"/>
      <protection/>
    </xf>
    <xf numFmtId="0" fontId="72" fillId="34" borderId="11" xfId="0" applyNumberFormat="1" applyFont="1" applyFill="1" applyBorder="1" applyAlignment="1" applyProtection="1">
      <alignment horizontal="center"/>
      <protection/>
    </xf>
    <xf numFmtId="3" fontId="72" fillId="34" borderId="56" xfId="63" applyNumberFormat="1" applyFont="1" applyFill="1" applyBorder="1" applyAlignment="1" applyProtection="1">
      <alignment horizontal="center"/>
      <protection/>
    </xf>
    <xf numFmtId="0" fontId="72" fillId="34" borderId="29" xfId="0" applyNumberFormat="1" applyFont="1" applyFill="1" applyBorder="1" applyAlignment="1" applyProtection="1">
      <alignment horizontal="center"/>
      <protection/>
    </xf>
    <xf numFmtId="3" fontId="72" fillId="34" borderId="42" xfId="63" applyNumberFormat="1" applyFont="1" applyFill="1" applyBorder="1" applyAlignment="1" applyProtection="1">
      <alignment horizontal="center"/>
      <protection/>
    </xf>
    <xf numFmtId="0" fontId="76" fillId="34" borderId="49" xfId="0" applyFont="1" applyFill="1" applyBorder="1" applyAlignment="1" applyProtection="1">
      <alignment horizontal="center"/>
      <protection/>
    </xf>
    <xf numFmtId="0" fontId="80" fillId="34" borderId="50" xfId="0" applyFont="1" applyFill="1" applyBorder="1" applyAlignment="1" applyProtection="1">
      <alignment horizontal="center"/>
      <protection/>
    </xf>
    <xf numFmtId="0" fontId="80" fillId="34" borderId="46" xfId="0" applyFont="1" applyFill="1" applyBorder="1" applyAlignment="1" applyProtection="1">
      <alignment horizontal="center"/>
      <protection/>
    </xf>
    <xf numFmtId="3" fontId="73" fillId="34" borderId="62" xfId="63" applyNumberFormat="1" applyFont="1" applyFill="1" applyBorder="1" applyAlignment="1" applyProtection="1">
      <alignment horizontal="center"/>
      <protection/>
    </xf>
    <xf numFmtId="3" fontId="73" fillId="34" borderId="20" xfId="0" applyNumberFormat="1" applyFont="1" applyFill="1" applyBorder="1" applyAlignment="1" applyProtection="1">
      <alignment horizontal="center" wrapText="1"/>
      <protection/>
    </xf>
    <xf numFmtId="3" fontId="73" fillId="34" borderId="13" xfId="0" applyNumberFormat="1" applyFont="1" applyFill="1" applyBorder="1" applyAlignment="1" applyProtection="1">
      <alignment horizontal="center" wrapText="1"/>
      <protection/>
    </xf>
    <xf numFmtId="3" fontId="76" fillId="34" borderId="13" xfId="0" applyNumberFormat="1" applyFont="1" applyFill="1" applyBorder="1" applyAlignment="1" applyProtection="1">
      <alignment horizontal="center"/>
      <protection/>
    </xf>
    <xf numFmtId="177" fontId="73" fillId="34" borderId="20" xfId="48" applyNumberFormat="1" applyFont="1" applyFill="1" applyBorder="1" applyAlignment="1" applyProtection="1">
      <alignment horizontal="center" wrapText="1"/>
      <protection/>
    </xf>
    <xf numFmtId="0" fontId="7" fillId="34" borderId="10" xfId="0" applyFont="1" applyFill="1" applyBorder="1" applyAlignment="1" applyProtection="1">
      <alignment horizontal="center"/>
      <protection/>
    </xf>
    <xf numFmtId="0" fontId="11" fillId="0" borderId="0" xfId="0" applyFont="1" applyAlignment="1" applyProtection="1">
      <alignment/>
      <protection locked="0"/>
    </xf>
    <xf numFmtId="0" fontId="11" fillId="0" borderId="0" xfId="0" applyFont="1" applyAlignment="1" applyProtection="1">
      <alignment wrapText="1"/>
      <protection locked="0"/>
    </xf>
    <xf numFmtId="0" fontId="11" fillId="34" borderId="16"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34" borderId="11" xfId="0" applyFont="1" applyFill="1" applyBorder="1" applyAlignment="1" applyProtection="1">
      <alignment horizontal="center" wrapText="1"/>
      <protection locked="0"/>
    </xf>
    <xf numFmtId="0" fontId="11" fillId="0" borderId="16"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10" xfId="0" applyFont="1" applyBorder="1" applyAlignment="1" applyProtection="1">
      <alignment horizontal="center" wrapText="1"/>
      <protection locked="0"/>
    </xf>
    <xf numFmtId="0" fontId="11" fillId="0" borderId="11" xfId="0" applyFont="1" applyBorder="1" applyAlignment="1" applyProtection="1">
      <alignment horizontal="center" wrapText="1"/>
      <protection locked="0"/>
    </xf>
    <xf numFmtId="9" fontId="11" fillId="0" borderId="10" xfId="59" applyFont="1" applyBorder="1" applyAlignment="1" applyProtection="1">
      <alignment horizontal="center"/>
      <protection locked="0"/>
    </xf>
    <xf numFmtId="0" fontId="12" fillId="34" borderId="63" xfId="0" applyFont="1" applyFill="1" applyBorder="1" applyAlignment="1" applyProtection="1">
      <alignment/>
      <protection locked="0"/>
    </xf>
    <xf numFmtId="0" fontId="12" fillId="0" borderId="0" xfId="0" applyFont="1" applyAlignment="1" applyProtection="1">
      <alignment/>
      <protection locked="0"/>
    </xf>
    <xf numFmtId="0" fontId="11" fillId="0" borderId="0" xfId="0" applyFont="1" applyFill="1" applyBorder="1" applyAlignment="1" applyProtection="1">
      <alignment horizontal="center"/>
      <protection locked="0"/>
    </xf>
    <xf numFmtId="0" fontId="11" fillId="34" borderId="11" xfId="0" applyFont="1" applyFill="1" applyBorder="1" applyAlignment="1" applyProtection="1">
      <alignment horizontal="center"/>
      <protection/>
    </xf>
    <xf numFmtId="0" fontId="11" fillId="34" borderId="36" xfId="0" applyFont="1" applyFill="1" applyBorder="1" applyAlignment="1" applyProtection="1">
      <alignment horizontal="center"/>
      <protection/>
    </xf>
    <xf numFmtId="0" fontId="12" fillId="34" borderId="49" xfId="0" applyFont="1" applyFill="1" applyBorder="1" applyAlignment="1" applyProtection="1">
      <alignment horizontal="center"/>
      <protection/>
    </xf>
    <xf numFmtId="0" fontId="12" fillId="34" borderId="50" xfId="0" applyFont="1" applyFill="1" applyBorder="1" applyAlignment="1" applyProtection="1">
      <alignment horizontal="center"/>
      <protection/>
    </xf>
    <xf numFmtId="0" fontId="12" fillId="34" borderId="46" xfId="0" applyFont="1" applyFill="1" applyBorder="1" applyAlignment="1" applyProtection="1">
      <alignment horizontal="center"/>
      <protection/>
    </xf>
    <xf numFmtId="178" fontId="0" fillId="0" borderId="0" xfId="55" applyNumberFormat="1">
      <alignment/>
      <protection/>
    </xf>
    <xf numFmtId="0" fontId="7" fillId="34" borderId="43" xfId="0" applyFont="1" applyFill="1" applyBorder="1" applyAlignment="1" applyProtection="1">
      <alignment horizontal="center" vertical="center" wrapText="1"/>
      <protection locked="0"/>
    </xf>
    <xf numFmtId="3" fontId="6" fillId="34" borderId="64" xfId="0" applyNumberFormat="1" applyFont="1" applyFill="1" applyBorder="1" applyAlignment="1" applyProtection="1">
      <alignment horizontal="center"/>
      <protection/>
    </xf>
    <xf numFmtId="0" fontId="7" fillId="34" borderId="65" xfId="0" applyFont="1" applyFill="1" applyBorder="1" applyAlignment="1" applyProtection="1">
      <alignment horizontal="center" vertical="center" wrapText="1"/>
      <protection locked="0"/>
    </xf>
    <xf numFmtId="3" fontId="7" fillId="37" borderId="52" xfId="0" applyNumberFormat="1" applyFont="1" applyFill="1" applyBorder="1" applyAlignment="1" applyProtection="1">
      <alignment horizontal="center"/>
      <protection locked="0"/>
    </xf>
    <xf numFmtId="3" fontId="6" fillId="0" borderId="52" xfId="0" applyNumberFormat="1" applyFont="1" applyFill="1" applyBorder="1" applyAlignment="1" applyProtection="1">
      <alignment horizontal="center" vertical="center" wrapText="1"/>
      <protection locked="0"/>
    </xf>
    <xf numFmtId="0" fontId="7" fillId="34" borderId="66" xfId="0" applyFont="1" applyFill="1" applyBorder="1" applyAlignment="1" applyProtection="1">
      <alignment horizontal="center" vertical="center" wrapText="1"/>
      <protection locked="0"/>
    </xf>
    <xf numFmtId="0" fontId="11" fillId="0" borderId="0" xfId="55" applyFont="1" applyProtection="1">
      <alignment/>
      <protection locked="0"/>
    </xf>
    <xf numFmtId="0" fontId="7" fillId="0" borderId="0" xfId="0" applyFont="1" applyFill="1" applyBorder="1" applyAlignment="1" applyProtection="1">
      <alignment horizontal="center" vertical="top" wrapText="1"/>
      <protection locked="0"/>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11" fillId="0" borderId="14" xfId="0" applyFont="1" applyBorder="1" applyAlignment="1" applyProtection="1">
      <alignment wrapText="1"/>
      <protection locked="0"/>
    </xf>
    <xf numFmtId="0" fontId="6" fillId="34" borderId="14" xfId="0" applyFont="1" applyFill="1" applyBorder="1" applyAlignment="1" applyProtection="1">
      <alignment/>
      <protection locked="0"/>
    </xf>
    <xf numFmtId="2" fontId="7" fillId="34" borderId="27" xfId="0" applyNumberFormat="1" applyFont="1" applyFill="1" applyBorder="1" applyAlignment="1" applyProtection="1">
      <alignment horizontal="center"/>
      <protection/>
    </xf>
    <xf numFmtId="177" fontId="7" fillId="37" borderId="67" xfId="48" applyNumberFormat="1" applyFont="1" applyFill="1" applyBorder="1" applyAlignment="1" applyProtection="1">
      <alignment horizontal="center"/>
      <protection locked="0"/>
    </xf>
    <xf numFmtId="4" fontId="6" fillId="34" borderId="44" xfId="0" applyNumberFormat="1" applyFont="1" applyFill="1" applyBorder="1" applyAlignment="1" applyProtection="1">
      <alignment horizontal="center"/>
      <protection/>
    </xf>
    <xf numFmtId="0" fontId="7" fillId="34" borderId="13" xfId="0" applyFont="1" applyFill="1" applyBorder="1" applyAlignment="1" applyProtection="1">
      <alignment horizontal="center"/>
      <protection locked="0"/>
    </xf>
    <xf numFmtId="0" fontId="7" fillId="34" borderId="10" xfId="0" applyFont="1" applyFill="1" applyBorder="1" applyAlignment="1" applyProtection="1">
      <alignment horizontal="center" vertical="center" wrapText="1"/>
      <protection locked="0"/>
    </xf>
    <xf numFmtId="3" fontId="7" fillId="34" borderId="13" xfId="0" applyNumberFormat="1" applyFont="1" applyFill="1" applyBorder="1" applyAlignment="1" applyProtection="1">
      <alignment horizontal="center"/>
      <protection/>
    </xf>
    <xf numFmtId="0" fontId="7" fillId="34" borderId="43" xfId="0" applyFont="1" applyFill="1" applyBorder="1" applyAlignment="1" applyProtection="1">
      <alignment horizontal="center" vertical="center"/>
      <protection locked="0"/>
    </xf>
    <xf numFmtId="0" fontId="7" fillId="34" borderId="10" xfId="0" applyFont="1" applyFill="1" applyBorder="1" applyAlignment="1" applyProtection="1">
      <alignment horizontal="center" vertical="center"/>
      <protection locked="0"/>
    </xf>
    <xf numFmtId="4" fontId="72" fillId="34" borderId="45" xfId="0" applyNumberFormat="1" applyFont="1" applyFill="1" applyBorder="1" applyAlignment="1" applyProtection="1">
      <alignment horizontal="center"/>
      <protection/>
    </xf>
    <xf numFmtId="3" fontId="7" fillId="34" borderId="52" xfId="0" applyNumberFormat="1" applyFont="1" applyFill="1" applyBorder="1" applyAlignment="1" applyProtection="1">
      <alignment horizontal="center"/>
      <protection/>
    </xf>
    <xf numFmtId="0" fontId="6" fillId="34" borderId="38" xfId="0" applyFont="1" applyFill="1" applyBorder="1" applyAlignment="1" applyProtection="1">
      <alignment vertical="center" wrapText="1"/>
      <protection locked="0"/>
    </xf>
    <xf numFmtId="0" fontId="7" fillId="34" borderId="68" xfId="0" applyFont="1" applyFill="1" applyBorder="1" applyAlignment="1" applyProtection="1">
      <alignment vertical="center" wrapText="1"/>
      <protection locked="0"/>
    </xf>
    <xf numFmtId="0" fontId="73" fillId="34" borderId="63" xfId="0" applyFont="1" applyFill="1" applyBorder="1" applyAlignment="1" applyProtection="1">
      <alignment vertical="center" wrapText="1"/>
      <protection locked="0"/>
    </xf>
    <xf numFmtId="3" fontId="72" fillId="34" borderId="69" xfId="0" applyNumberFormat="1" applyFont="1" applyFill="1" applyBorder="1" applyAlignment="1" applyProtection="1">
      <alignment horizontal="center" vertical="center" wrapText="1"/>
      <protection locked="0"/>
    </xf>
    <xf numFmtId="3" fontId="73" fillId="34" borderId="62" xfId="0" applyNumberFormat="1" applyFont="1" applyFill="1" applyBorder="1" applyAlignment="1" applyProtection="1">
      <alignment horizontal="center" vertical="center" wrapText="1"/>
      <protection/>
    </xf>
    <xf numFmtId="0" fontId="72" fillId="0" borderId="0" xfId="0" applyFont="1" applyFill="1" applyBorder="1" applyAlignment="1" applyProtection="1">
      <alignment wrapText="1"/>
      <protection locked="0"/>
    </xf>
    <xf numFmtId="3" fontId="72" fillId="0" borderId="0" xfId="0" applyNumberFormat="1" applyFont="1" applyFill="1" applyBorder="1" applyAlignment="1" applyProtection="1">
      <alignment horizontal="center" wrapText="1"/>
      <protection locked="0"/>
    </xf>
    <xf numFmtId="3" fontId="72" fillId="0" borderId="0" xfId="0" applyNumberFormat="1" applyFont="1" applyFill="1" applyBorder="1" applyAlignment="1" applyProtection="1">
      <alignment horizontal="center" wrapText="1"/>
      <protection/>
    </xf>
    <xf numFmtId="0" fontId="0" fillId="0" borderId="39" xfId="0" applyBorder="1" applyAlignment="1" applyProtection="1">
      <alignment/>
      <protection locked="0"/>
    </xf>
    <xf numFmtId="177" fontId="7" fillId="0" borderId="11" xfId="40" applyNumberFormat="1" applyFont="1" applyFill="1" applyBorder="1" applyAlignment="1" applyProtection="1">
      <alignment horizontal="center" wrapText="1"/>
      <protection locked="0"/>
    </xf>
    <xf numFmtId="177" fontId="7" fillId="34" borderId="20" xfId="40" applyNumberFormat="1" applyFont="1" applyFill="1" applyBorder="1" applyAlignment="1" applyProtection="1">
      <alignment horizontal="center" wrapText="1"/>
      <protection/>
    </xf>
    <xf numFmtId="0" fontId="81" fillId="0" borderId="0" xfId="0" applyFont="1" applyAlignment="1" applyProtection="1">
      <alignment/>
      <protection locked="0"/>
    </xf>
    <xf numFmtId="0" fontId="6" fillId="0" borderId="0" xfId="0" applyFont="1" applyAlignment="1" applyProtection="1">
      <alignment horizontal="left"/>
      <protection locked="0"/>
    </xf>
    <xf numFmtId="177" fontId="73" fillId="34" borderId="20" xfId="40" applyNumberFormat="1" applyFont="1" applyFill="1" applyBorder="1" applyAlignment="1" applyProtection="1">
      <alignment horizontal="center" wrapText="1"/>
      <protection/>
    </xf>
    <xf numFmtId="177" fontId="72" fillId="0" borderId="11" xfId="40" applyNumberFormat="1" applyFont="1" applyFill="1" applyBorder="1" applyAlignment="1" applyProtection="1">
      <alignment horizontal="center" wrapText="1"/>
      <protection locked="0"/>
    </xf>
    <xf numFmtId="3" fontId="7" fillId="34" borderId="52" xfId="0" applyNumberFormat="1" applyFont="1" applyFill="1" applyBorder="1" applyAlignment="1" applyProtection="1">
      <alignment horizontal="center"/>
      <protection locked="0"/>
    </xf>
    <xf numFmtId="3" fontId="73" fillId="34" borderId="62" xfId="42" applyNumberFormat="1" applyFont="1" applyFill="1" applyBorder="1" applyAlignment="1" applyProtection="1">
      <alignment horizontal="center"/>
      <protection/>
    </xf>
    <xf numFmtId="3" fontId="72" fillId="34" borderId="42" xfId="42" applyNumberFormat="1" applyFont="1" applyFill="1" applyBorder="1" applyAlignment="1" applyProtection="1">
      <alignment horizontal="center"/>
      <protection/>
    </xf>
    <xf numFmtId="3" fontId="72" fillId="34" borderId="56" xfId="42" applyNumberFormat="1" applyFont="1" applyFill="1" applyBorder="1" applyAlignment="1" applyProtection="1">
      <alignment horizontal="center"/>
      <protection/>
    </xf>
    <xf numFmtId="3" fontId="72" fillId="34" borderId="44" xfId="42" applyNumberFormat="1" applyFont="1" applyFill="1" applyBorder="1" applyAlignment="1" applyProtection="1">
      <alignment horizontal="center"/>
      <protection/>
    </xf>
    <xf numFmtId="0" fontId="43" fillId="0" borderId="0" xfId="55" applyFont="1">
      <alignment/>
      <protection/>
    </xf>
    <xf numFmtId="0" fontId="43" fillId="0" borderId="0" xfId="55" applyFont="1" applyAlignment="1">
      <alignment vertical="top"/>
      <protection/>
    </xf>
    <xf numFmtId="0" fontId="82" fillId="0" borderId="0" xfId="46" applyFont="1" applyAlignment="1" applyProtection="1">
      <alignment horizontal="left"/>
      <protection/>
    </xf>
    <xf numFmtId="0" fontId="78" fillId="38" borderId="63" xfId="0" applyFont="1" applyFill="1" applyBorder="1" applyAlignment="1" applyProtection="1">
      <alignment horizontal="center" vertical="center" wrapText="1"/>
      <protection locked="0"/>
    </xf>
    <xf numFmtId="0" fontId="78" fillId="38" borderId="69" xfId="0" applyFont="1" applyFill="1" applyBorder="1" applyAlignment="1" applyProtection="1">
      <alignment horizontal="center" vertical="center" wrapText="1"/>
      <protection locked="0"/>
    </xf>
    <xf numFmtId="0" fontId="78" fillId="38" borderId="62" xfId="0" applyFont="1" applyFill="1" applyBorder="1" applyAlignment="1" applyProtection="1">
      <alignment horizontal="center" vertical="center" wrapText="1"/>
      <protection locked="0"/>
    </xf>
    <xf numFmtId="0" fontId="6" fillId="34" borderId="63" xfId="0" applyFont="1" applyFill="1" applyBorder="1" applyAlignment="1" applyProtection="1">
      <alignment horizontal="center" vertical="center"/>
      <protection locked="0"/>
    </xf>
    <xf numFmtId="0" fontId="6" fillId="34" borderId="69" xfId="0" applyFont="1" applyFill="1" applyBorder="1" applyAlignment="1" applyProtection="1">
      <alignment horizontal="center" vertical="center"/>
      <protection locked="0"/>
    </xf>
    <xf numFmtId="0" fontId="6" fillId="34" borderId="62" xfId="0" applyFont="1" applyFill="1" applyBorder="1" applyAlignment="1" applyProtection="1">
      <alignment horizontal="center" vertical="center"/>
      <protection locked="0"/>
    </xf>
    <xf numFmtId="0" fontId="7" fillId="34" borderId="70" xfId="0" applyFont="1" applyFill="1" applyBorder="1" applyAlignment="1" applyProtection="1">
      <alignment horizontal="center" vertical="center" wrapText="1"/>
      <protection locked="0"/>
    </xf>
    <xf numFmtId="0" fontId="7" fillId="34" borderId="71" xfId="0" applyFont="1" applyFill="1" applyBorder="1" applyAlignment="1" applyProtection="1">
      <alignment horizontal="center" vertical="center" wrapText="1"/>
      <protection locked="0"/>
    </xf>
    <xf numFmtId="0" fontId="7" fillId="34" borderId="72"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6" fillId="34" borderId="58" xfId="0" applyFont="1" applyFill="1" applyBorder="1" applyAlignment="1" applyProtection="1">
      <alignment horizontal="center" vertical="center"/>
      <protection locked="0"/>
    </xf>
    <xf numFmtId="0" fontId="6" fillId="34" borderId="43" xfId="0" applyFont="1" applyFill="1" applyBorder="1" applyAlignment="1" applyProtection="1">
      <alignment horizontal="center" vertical="center"/>
      <protection locked="0"/>
    </xf>
    <xf numFmtId="0" fontId="6" fillId="34" borderId="18" xfId="0" applyFont="1" applyFill="1" applyBorder="1" applyAlignment="1" applyProtection="1">
      <alignment horizontal="center" vertical="center"/>
      <protection locked="0"/>
    </xf>
    <xf numFmtId="174" fontId="6" fillId="0" borderId="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left" wrapText="1"/>
      <protection locked="0"/>
    </xf>
    <xf numFmtId="0" fontId="7" fillId="34" borderId="16" xfId="0" applyFont="1" applyFill="1" applyBorder="1" applyAlignment="1" applyProtection="1">
      <alignment horizontal="left" vertical="center"/>
      <protection locked="0"/>
    </xf>
    <xf numFmtId="0" fontId="7" fillId="34" borderId="10" xfId="0" applyFont="1" applyFill="1" applyBorder="1" applyAlignment="1" applyProtection="1">
      <alignment horizontal="left" vertical="center"/>
      <protection locked="0"/>
    </xf>
    <xf numFmtId="0" fontId="6" fillId="34" borderId="16" xfId="0" applyFont="1" applyFill="1" applyBorder="1" applyAlignment="1" applyProtection="1">
      <alignment horizontal="left" vertical="center"/>
      <protection locked="0"/>
    </xf>
    <xf numFmtId="0" fontId="6" fillId="34" borderId="10" xfId="0" applyFont="1" applyFill="1" applyBorder="1" applyAlignment="1" applyProtection="1">
      <alignment horizontal="left"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72" fillId="0" borderId="16" xfId="0" applyFont="1" applyFill="1" applyBorder="1" applyAlignment="1" applyProtection="1">
      <alignment horizontal="left"/>
      <protection locked="0"/>
    </xf>
    <xf numFmtId="0" fontId="72" fillId="0" borderId="10" xfId="0" applyFont="1" applyFill="1" applyBorder="1" applyAlignment="1" applyProtection="1">
      <alignment horizontal="left"/>
      <protection locked="0"/>
    </xf>
    <xf numFmtId="0" fontId="7" fillId="34" borderId="13" xfId="0" applyFont="1" applyFill="1" applyBorder="1" applyAlignment="1" applyProtection="1">
      <alignment horizontal="center"/>
      <protection locked="0"/>
    </xf>
    <xf numFmtId="0" fontId="7" fillId="0" borderId="3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45" xfId="0" applyFont="1" applyBorder="1" applyAlignment="1" applyProtection="1">
      <alignment horizontal="left" vertical="top"/>
      <protection locked="0"/>
    </xf>
    <xf numFmtId="0" fontId="7" fillId="0" borderId="73" xfId="0" applyFont="1" applyBorder="1" applyAlignment="1" applyProtection="1">
      <alignment horizontal="left" vertical="top"/>
      <protection locked="0"/>
    </xf>
    <xf numFmtId="0" fontId="7" fillId="0" borderId="74" xfId="0" applyFont="1" applyBorder="1" applyAlignment="1" applyProtection="1">
      <alignment horizontal="left" vertical="top"/>
      <protection locked="0"/>
    </xf>
    <xf numFmtId="0" fontId="7" fillId="0" borderId="75" xfId="0" applyFont="1" applyBorder="1" applyAlignment="1" applyProtection="1">
      <alignment horizontal="left" vertical="top"/>
      <protection locked="0"/>
    </xf>
    <xf numFmtId="0" fontId="6" fillId="34" borderId="70" xfId="0" applyFont="1" applyFill="1" applyBorder="1" applyAlignment="1" applyProtection="1">
      <alignment horizontal="center" vertical="center" wrapText="1"/>
      <protection locked="0"/>
    </xf>
    <xf numFmtId="0" fontId="6" fillId="34" borderId="71" xfId="0" applyFont="1" applyFill="1" applyBorder="1" applyAlignment="1" applyProtection="1">
      <alignment horizontal="center" vertical="center" wrapText="1"/>
      <protection locked="0"/>
    </xf>
    <xf numFmtId="0" fontId="6" fillId="34" borderId="76"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wrapText="1"/>
      <protection locked="0"/>
    </xf>
    <xf numFmtId="0" fontId="78" fillId="38" borderId="58" xfId="0" applyFont="1" applyFill="1" applyBorder="1" applyAlignment="1" applyProtection="1">
      <alignment horizontal="center" vertical="center"/>
      <protection locked="0"/>
    </xf>
    <xf numFmtId="0" fontId="78" fillId="38" borderId="43" xfId="0" applyFont="1" applyFill="1" applyBorder="1" applyAlignment="1" applyProtection="1">
      <alignment horizontal="center" vertical="center"/>
      <protection locked="0"/>
    </xf>
    <xf numFmtId="0" fontId="78" fillId="38" borderId="18" xfId="0" applyFont="1" applyFill="1" applyBorder="1" applyAlignment="1" applyProtection="1">
      <alignment horizontal="center" vertical="center"/>
      <protection locked="0"/>
    </xf>
    <xf numFmtId="0" fontId="7" fillId="0" borderId="16"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3" fillId="34" borderId="63" xfId="0" applyFont="1" applyFill="1" applyBorder="1" applyAlignment="1" applyProtection="1">
      <alignment horizontal="left"/>
      <protection/>
    </xf>
    <xf numFmtId="0" fontId="73" fillId="34" borderId="69" xfId="0" applyFont="1" applyFill="1" applyBorder="1" applyAlignment="1" applyProtection="1">
      <alignment horizontal="left"/>
      <protection/>
    </xf>
    <xf numFmtId="0" fontId="73" fillId="34" borderId="62" xfId="0" applyFont="1" applyFill="1" applyBorder="1" applyAlignment="1" applyProtection="1">
      <alignment horizontal="left"/>
      <protection/>
    </xf>
    <xf numFmtId="0" fontId="2" fillId="0" borderId="17"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7" fillId="34" borderId="17" xfId="0" applyFont="1" applyFill="1" applyBorder="1" applyAlignment="1" applyProtection="1">
      <alignment horizontal="left" vertical="center"/>
      <protection locked="0"/>
    </xf>
    <xf numFmtId="0" fontId="7" fillId="34" borderId="13" xfId="0" applyFont="1" applyFill="1" applyBorder="1" applyAlignment="1" applyProtection="1">
      <alignment horizontal="left" vertical="center"/>
      <protection locked="0"/>
    </xf>
    <xf numFmtId="0" fontId="7" fillId="34" borderId="10" xfId="0" applyFont="1" applyFill="1" applyBorder="1" applyAlignment="1" applyProtection="1">
      <alignment horizontal="center"/>
      <protection locked="0"/>
    </xf>
    <xf numFmtId="9" fontId="6" fillId="37" borderId="10" xfId="59" applyFont="1" applyFill="1" applyBorder="1" applyAlignment="1" applyProtection="1">
      <alignment horizontal="center"/>
      <protection locked="0"/>
    </xf>
    <xf numFmtId="9" fontId="6" fillId="37" borderId="11" xfId="59" applyFont="1" applyFill="1" applyBorder="1" applyAlignment="1" applyProtection="1">
      <alignment horizontal="center"/>
      <protection locked="0"/>
    </xf>
    <xf numFmtId="3" fontId="7" fillId="34" borderId="13" xfId="0" applyNumberFormat="1" applyFont="1" applyFill="1" applyBorder="1" applyAlignment="1" applyProtection="1">
      <alignment horizontal="center"/>
      <protection/>
    </xf>
    <xf numFmtId="3" fontId="7" fillId="34" borderId="20" xfId="0" applyNumberFormat="1" applyFont="1" applyFill="1" applyBorder="1" applyAlignment="1" applyProtection="1">
      <alignment horizontal="center"/>
      <protection/>
    </xf>
    <xf numFmtId="0" fontId="6" fillId="0" borderId="63" xfId="0" applyFont="1" applyBorder="1" applyAlignment="1" applyProtection="1">
      <alignment horizontal="center" vertical="center" wrapText="1"/>
      <protection locked="0"/>
    </xf>
    <xf numFmtId="0" fontId="6" fillId="0" borderId="69"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7" fillId="34" borderId="17" xfId="0" applyFont="1" applyFill="1" applyBorder="1" applyAlignment="1" applyProtection="1">
      <alignment horizontal="left" wrapText="1"/>
      <protection locked="0"/>
    </xf>
    <xf numFmtId="0" fontId="7" fillId="34" borderId="13" xfId="0" applyFont="1" applyFill="1" applyBorder="1" applyAlignment="1" applyProtection="1">
      <alignment horizontal="left" wrapText="1"/>
      <protection locked="0"/>
    </xf>
    <xf numFmtId="0" fontId="7" fillId="34" borderId="77" xfId="0" applyFont="1" applyFill="1" applyBorder="1" applyAlignment="1" applyProtection="1">
      <alignment horizontal="center"/>
      <protection locked="0"/>
    </xf>
    <xf numFmtId="0" fontId="7" fillId="34" borderId="78" xfId="0" applyFont="1" applyFill="1" applyBorder="1" applyAlignment="1" applyProtection="1">
      <alignment horizontal="center"/>
      <protection locked="0"/>
    </xf>
    <xf numFmtId="0" fontId="7" fillId="34" borderId="76" xfId="0" applyFont="1" applyFill="1" applyBorder="1" applyAlignment="1" applyProtection="1">
      <alignment horizontal="center"/>
      <protection locked="0"/>
    </xf>
    <xf numFmtId="3" fontId="7" fillId="34" borderId="10" xfId="0" applyNumberFormat="1" applyFont="1" applyFill="1" applyBorder="1" applyAlignment="1" applyProtection="1">
      <alignment horizontal="center"/>
      <protection/>
    </xf>
    <xf numFmtId="3" fontId="7" fillId="34" borderId="11"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0" fontId="6" fillId="34" borderId="14" xfId="0" applyFont="1" applyFill="1" applyBorder="1" applyAlignment="1" applyProtection="1">
      <alignment horizontal="center" wrapText="1"/>
      <protection locked="0"/>
    </xf>
    <xf numFmtId="0" fontId="6" fillId="34" borderId="35" xfId="0" applyFont="1" applyFill="1" applyBorder="1" applyAlignment="1" applyProtection="1">
      <alignment horizontal="center" wrapText="1"/>
      <protection locked="0"/>
    </xf>
    <xf numFmtId="0" fontId="6" fillId="34" borderId="56" xfId="0" applyFont="1" applyFill="1" applyBorder="1" applyAlignment="1" applyProtection="1">
      <alignment horizontal="center" wrapText="1"/>
      <protection locked="0"/>
    </xf>
    <xf numFmtId="3" fontId="7" fillId="34" borderId="79" xfId="0" applyNumberFormat="1" applyFont="1" applyFill="1" applyBorder="1" applyAlignment="1" applyProtection="1">
      <alignment horizontal="center"/>
      <protection locked="0"/>
    </xf>
    <xf numFmtId="3" fontId="7" fillId="34" borderId="71" xfId="0" applyNumberFormat="1" applyFont="1" applyFill="1" applyBorder="1" applyAlignment="1" applyProtection="1">
      <alignment horizontal="center"/>
      <protection locked="0"/>
    </xf>
    <xf numFmtId="3" fontId="7" fillId="34" borderId="80" xfId="0" applyNumberFormat="1" applyFont="1" applyFill="1" applyBorder="1" applyAlignment="1" applyProtection="1">
      <alignment horizontal="center"/>
      <protection locked="0"/>
    </xf>
    <xf numFmtId="0" fontId="6" fillId="34" borderId="14" xfId="0" applyFont="1" applyFill="1" applyBorder="1" applyAlignment="1" applyProtection="1">
      <alignment horizontal="center" vertical="center"/>
      <protection locked="0"/>
    </xf>
    <xf numFmtId="0" fontId="6" fillId="34" borderId="35" xfId="0" applyFont="1" applyFill="1" applyBorder="1" applyAlignment="1" applyProtection="1">
      <alignment horizontal="center" vertical="center"/>
      <protection locked="0"/>
    </xf>
    <xf numFmtId="0" fontId="6" fillId="34" borderId="56" xfId="0" applyFont="1" applyFill="1" applyBorder="1" applyAlignment="1" applyProtection="1">
      <alignment horizontal="center" vertical="center"/>
      <protection locked="0"/>
    </xf>
    <xf numFmtId="0" fontId="7" fillId="37" borderId="14" xfId="0" applyFont="1" applyFill="1" applyBorder="1" applyAlignment="1" applyProtection="1">
      <alignment horizontal="center" vertical="center" wrapText="1"/>
      <protection locked="0"/>
    </xf>
    <xf numFmtId="0" fontId="7" fillId="37" borderId="35" xfId="0" applyFont="1" applyFill="1" applyBorder="1" applyAlignment="1" applyProtection="1">
      <alignment horizontal="center" vertical="center" wrapText="1"/>
      <protection locked="0"/>
    </xf>
    <xf numFmtId="0" fontId="7" fillId="37" borderId="44" xfId="0" applyFont="1" applyFill="1" applyBorder="1" applyAlignment="1" applyProtection="1">
      <alignment horizontal="center" vertical="center" wrapText="1"/>
      <protection locked="0"/>
    </xf>
    <xf numFmtId="0" fontId="6" fillId="34" borderId="16" xfId="0" applyFont="1" applyFill="1" applyBorder="1" applyAlignment="1" applyProtection="1">
      <alignment horizontal="left"/>
      <protection locked="0"/>
    </xf>
    <xf numFmtId="0" fontId="6" fillId="34" borderId="10" xfId="0" applyFont="1" applyFill="1" applyBorder="1" applyAlignment="1" applyProtection="1">
      <alignment horizontal="left"/>
      <protection locked="0"/>
    </xf>
    <xf numFmtId="0" fontId="7" fillId="34" borderId="24" xfId="0" applyFont="1" applyFill="1" applyBorder="1" applyAlignment="1" applyProtection="1">
      <alignment horizontal="left" vertical="center"/>
      <protection locked="0"/>
    </xf>
    <xf numFmtId="0" fontId="7" fillId="34" borderId="25" xfId="0" applyFont="1" applyFill="1" applyBorder="1" applyAlignment="1" applyProtection="1">
      <alignment horizontal="left" vertical="center"/>
      <protection locked="0"/>
    </xf>
    <xf numFmtId="0" fontId="6" fillId="34" borderId="72" xfId="0" applyFont="1" applyFill="1" applyBorder="1" applyAlignment="1" applyProtection="1">
      <alignment horizontal="center" vertical="center" wrapText="1"/>
      <protection locked="0"/>
    </xf>
    <xf numFmtId="0" fontId="7" fillId="0" borderId="39" xfId="0" applyFont="1" applyBorder="1" applyAlignment="1" applyProtection="1">
      <alignment horizontal="left" vertical="top" wrapText="1"/>
      <protection locked="0"/>
    </xf>
    <xf numFmtId="0" fontId="6" fillId="34" borderId="70" xfId="0" applyFont="1" applyFill="1" applyBorder="1" applyAlignment="1" applyProtection="1">
      <alignment horizontal="center" vertical="center"/>
      <protection locked="0"/>
    </xf>
    <xf numFmtId="0" fontId="6" fillId="34" borderId="71" xfId="0" applyFont="1" applyFill="1" applyBorder="1" applyAlignment="1" applyProtection="1">
      <alignment horizontal="center" vertical="center"/>
      <protection locked="0"/>
    </xf>
    <xf numFmtId="0" fontId="6" fillId="34" borderId="72" xfId="0" applyFont="1" applyFill="1" applyBorder="1" applyAlignment="1" applyProtection="1">
      <alignment horizontal="center" vertical="center"/>
      <protection locked="0"/>
    </xf>
    <xf numFmtId="0" fontId="7" fillId="0" borderId="40" xfId="0"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5" xfId="0" applyFont="1" applyFill="1" applyBorder="1" applyAlignment="1" applyProtection="1">
      <alignment horizontal="left" vertical="top" wrapText="1"/>
      <protection locked="0"/>
    </xf>
    <xf numFmtId="0" fontId="7" fillId="0" borderId="73" xfId="0" applyFont="1" applyFill="1" applyBorder="1" applyAlignment="1" applyProtection="1">
      <alignment horizontal="left" vertical="top" wrapText="1"/>
      <protection locked="0"/>
    </xf>
    <xf numFmtId="0" fontId="7" fillId="0" borderId="74" xfId="0" applyFont="1" applyFill="1" applyBorder="1" applyAlignment="1" applyProtection="1">
      <alignment horizontal="left" vertical="top" wrapText="1"/>
      <protection locked="0"/>
    </xf>
    <xf numFmtId="0" fontId="7" fillId="0" borderId="75" xfId="0" applyFont="1" applyFill="1" applyBorder="1" applyAlignment="1" applyProtection="1">
      <alignment horizontal="left" vertical="top" wrapText="1"/>
      <protection locked="0"/>
    </xf>
    <xf numFmtId="0" fontId="6" fillId="34" borderId="17" xfId="0" applyFont="1" applyFill="1" applyBorder="1" applyAlignment="1" applyProtection="1">
      <alignment horizontal="left" vertical="center"/>
      <protection locked="0"/>
    </xf>
    <xf numFmtId="0" fontId="6" fillId="34" borderId="13" xfId="0" applyFont="1" applyFill="1" applyBorder="1" applyAlignment="1" applyProtection="1">
      <alignment horizontal="left" vertical="center"/>
      <protection locked="0"/>
    </xf>
    <xf numFmtId="0" fontId="7" fillId="34" borderId="77" xfId="0" applyFont="1" applyFill="1" applyBorder="1" applyAlignment="1" applyProtection="1">
      <alignment horizontal="left" vertical="center"/>
      <protection locked="0"/>
    </xf>
    <xf numFmtId="0" fontId="7" fillId="34" borderId="78" xfId="0" applyFont="1" applyFill="1" applyBorder="1" applyAlignment="1" applyProtection="1">
      <alignment horizontal="left" vertical="center"/>
      <protection locked="0"/>
    </xf>
    <xf numFmtId="0" fontId="7" fillId="34" borderId="81" xfId="0" applyFont="1" applyFill="1" applyBorder="1" applyAlignment="1" applyProtection="1">
      <alignment horizontal="left" vertical="center"/>
      <protection locked="0"/>
    </xf>
    <xf numFmtId="0" fontId="7" fillId="34" borderId="73" xfId="0" applyFont="1" applyFill="1" applyBorder="1" applyAlignment="1" applyProtection="1">
      <alignment horizontal="left" vertical="center"/>
      <protection locked="0"/>
    </xf>
    <xf numFmtId="0" fontId="7" fillId="34" borderId="74" xfId="0" applyFont="1" applyFill="1" applyBorder="1" applyAlignment="1" applyProtection="1">
      <alignment horizontal="left" vertical="center"/>
      <protection locked="0"/>
    </xf>
    <xf numFmtId="0" fontId="7" fillId="34" borderId="82" xfId="0" applyFont="1" applyFill="1" applyBorder="1" applyAlignment="1" applyProtection="1">
      <alignment horizontal="left" vertical="center"/>
      <protection locked="0"/>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34" borderId="79" xfId="0" applyFont="1" applyFill="1" applyBorder="1" applyAlignment="1" applyProtection="1">
      <alignment horizontal="center" vertical="center"/>
      <protection locked="0"/>
    </xf>
    <xf numFmtId="0" fontId="7" fillId="34" borderId="71" xfId="0" applyFont="1" applyFill="1" applyBorder="1" applyAlignment="1" applyProtection="1">
      <alignment horizontal="center" vertical="center"/>
      <protection locked="0"/>
    </xf>
    <xf numFmtId="0" fontId="7" fillId="34" borderId="72" xfId="0" applyFont="1" applyFill="1" applyBorder="1" applyAlignment="1" applyProtection="1">
      <alignment horizontal="center" vertical="center"/>
      <protection locked="0"/>
    </xf>
    <xf numFmtId="3" fontId="7" fillId="34" borderId="25" xfId="0" applyNumberFormat="1" applyFont="1" applyFill="1" applyBorder="1" applyAlignment="1" applyProtection="1">
      <alignment horizontal="center"/>
      <protection/>
    </xf>
    <xf numFmtId="3" fontId="7" fillId="34" borderId="26" xfId="0" applyNumberFormat="1" applyFont="1" applyFill="1" applyBorder="1" applyAlignment="1" applyProtection="1">
      <alignment horizontal="center"/>
      <protection/>
    </xf>
    <xf numFmtId="0" fontId="72" fillId="0" borderId="28" xfId="0" applyFont="1" applyFill="1" applyBorder="1" applyAlignment="1" applyProtection="1">
      <alignment horizontal="left"/>
      <protection locked="0"/>
    </xf>
    <xf numFmtId="0" fontId="72" fillId="0" borderId="12" xfId="0" applyFont="1" applyFill="1" applyBorder="1" applyAlignment="1" applyProtection="1">
      <alignment horizontal="left"/>
      <protection locked="0"/>
    </xf>
    <xf numFmtId="0" fontId="78" fillId="38" borderId="77" xfId="0" applyFont="1" applyFill="1" applyBorder="1" applyAlignment="1" applyProtection="1">
      <alignment horizontal="center" vertical="center" wrapText="1"/>
      <protection locked="0"/>
    </xf>
    <xf numFmtId="0" fontId="78" fillId="38" borderId="78" xfId="0" applyFont="1" applyFill="1" applyBorder="1" applyAlignment="1" applyProtection="1">
      <alignment horizontal="center" vertical="center" wrapText="1"/>
      <protection locked="0"/>
    </xf>
    <xf numFmtId="0" fontId="6" fillId="34" borderId="83" xfId="0" applyFont="1" applyFill="1" applyBorder="1" applyAlignment="1" applyProtection="1">
      <alignment horizontal="center" vertical="center"/>
      <protection locked="0"/>
    </xf>
    <xf numFmtId="0" fontId="6" fillId="34" borderId="84" xfId="0" applyFont="1" applyFill="1" applyBorder="1" applyAlignment="1" applyProtection="1">
      <alignment horizontal="center" vertical="center"/>
      <protection locked="0"/>
    </xf>
    <xf numFmtId="0" fontId="6" fillId="34" borderId="85" xfId="0" applyFont="1" applyFill="1" applyBorder="1" applyAlignment="1" applyProtection="1">
      <alignment horizontal="center" vertical="center"/>
      <protection locked="0"/>
    </xf>
    <xf numFmtId="0" fontId="83" fillId="38" borderId="0" xfId="0" applyFont="1" applyFill="1" applyAlignment="1" applyProtection="1">
      <alignment horizontal="center" vertical="center"/>
      <protection locked="0"/>
    </xf>
    <xf numFmtId="0" fontId="7" fillId="34" borderId="38" xfId="0" applyFont="1" applyFill="1" applyBorder="1" applyAlignment="1" applyProtection="1">
      <alignment horizontal="center" vertical="center" wrapText="1"/>
      <protection locked="0"/>
    </xf>
    <xf numFmtId="0" fontId="7" fillId="34" borderId="68" xfId="0" applyFont="1" applyFill="1" applyBorder="1" applyAlignment="1" applyProtection="1">
      <alignment horizontal="center" vertical="center" wrapText="1"/>
      <protection locked="0"/>
    </xf>
    <xf numFmtId="0" fontId="7" fillId="34" borderId="21" xfId="0" applyFont="1" applyFill="1" applyBorder="1" applyAlignment="1" applyProtection="1">
      <alignment horizontal="center" vertical="center" wrapText="1"/>
      <protection locked="0"/>
    </xf>
    <xf numFmtId="0" fontId="72" fillId="0" borderId="24" xfId="0" applyFont="1" applyFill="1" applyBorder="1" applyAlignment="1" applyProtection="1">
      <alignment horizontal="left"/>
      <protection locked="0"/>
    </xf>
    <xf numFmtId="0" fontId="72" fillId="0" borderId="25" xfId="0" applyFont="1" applyFill="1" applyBorder="1" applyAlignment="1" applyProtection="1">
      <alignment horizontal="left"/>
      <protection locked="0"/>
    </xf>
    <xf numFmtId="0" fontId="7" fillId="0" borderId="69" xfId="0" applyFont="1" applyFill="1" applyBorder="1" applyAlignment="1" applyProtection="1">
      <alignment horizontal="left" wrapText="1"/>
      <protection locked="0"/>
    </xf>
    <xf numFmtId="0" fontId="7" fillId="0" borderId="78" xfId="0" applyFont="1" applyBorder="1" applyAlignment="1" applyProtection="1">
      <alignment horizontal="left"/>
      <protection locked="0"/>
    </xf>
    <xf numFmtId="0" fontId="78" fillId="38" borderId="58" xfId="0" applyFont="1" applyFill="1" applyBorder="1" applyAlignment="1" applyProtection="1">
      <alignment horizontal="center"/>
      <protection locked="0"/>
    </xf>
    <xf numFmtId="0" fontId="78" fillId="38" borderId="43" xfId="0" applyFont="1" applyFill="1" applyBorder="1" applyAlignment="1" applyProtection="1">
      <alignment horizontal="center"/>
      <protection locked="0"/>
    </xf>
    <xf numFmtId="0" fontId="78" fillId="38" borderId="18" xfId="0" applyFont="1" applyFill="1" applyBorder="1" applyAlignment="1" applyProtection="1">
      <alignment horizontal="center"/>
      <protection locked="0"/>
    </xf>
    <xf numFmtId="0" fontId="78" fillId="38" borderId="74" xfId="0" applyFont="1" applyFill="1" applyBorder="1" applyAlignment="1" applyProtection="1">
      <alignment horizontal="center" vertical="center"/>
      <protection locked="0"/>
    </xf>
    <xf numFmtId="0" fontId="7" fillId="0" borderId="13"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10" fillId="0" borderId="78" xfId="0" applyFont="1" applyBorder="1" applyAlignment="1" applyProtection="1">
      <alignment horizontal="left" vertical="center" wrapText="1"/>
      <protection locked="0"/>
    </xf>
    <xf numFmtId="0" fontId="10" fillId="0" borderId="78" xfId="0" applyFont="1" applyBorder="1" applyAlignment="1" applyProtection="1">
      <alignment horizontal="left" vertical="center"/>
      <protection locked="0"/>
    </xf>
    <xf numFmtId="0" fontId="8" fillId="34" borderId="70" xfId="0" applyFont="1" applyFill="1" applyBorder="1" applyAlignment="1" applyProtection="1">
      <alignment horizontal="center" vertical="center" wrapText="1"/>
      <protection locked="0"/>
    </xf>
    <xf numFmtId="0" fontId="8" fillId="34" borderId="71" xfId="0" applyFont="1" applyFill="1" applyBorder="1" applyAlignment="1" applyProtection="1">
      <alignment horizontal="center" vertical="center" wrapText="1"/>
      <protection locked="0"/>
    </xf>
    <xf numFmtId="0" fontId="8" fillId="34" borderId="72" xfId="0" applyFont="1" applyFill="1" applyBorder="1" applyAlignment="1" applyProtection="1">
      <alignment horizontal="center" vertical="center" wrapText="1"/>
      <protection locked="0"/>
    </xf>
    <xf numFmtId="0" fontId="7" fillId="0" borderId="78" xfId="0" applyFont="1" applyBorder="1" applyAlignment="1" applyProtection="1">
      <alignment horizontal="left" wrapText="1"/>
      <protection locked="0"/>
    </xf>
    <xf numFmtId="3" fontId="7" fillId="34" borderId="10" xfId="0" applyNumberFormat="1" applyFont="1" applyFill="1" applyBorder="1" applyAlignment="1" applyProtection="1">
      <alignment horizontal="center" vertical="center" wrapText="1"/>
      <protection/>
    </xf>
    <xf numFmtId="3" fontId="7" fillId="34" borderId="11" xfId="0" applyNumberFormat="1" applyFont="1" applyFill="1" applyBorder="1" applyAlignment="1" applyProtection="1">
      <alignment horizontal="center" vertical="center" wrapText="1"/>
      <protection/>
    </xf>
    <xf numFmtId="0" fontId="6" fillId="34" borderId="77" xfId="0" applyFont="1" applyFill="1" applyBorder="1" applyAlignment="1" applyProtection="1">
      <alignment horizontal="left" vertical="center" wrapText="1"/>
      <protection locked="0"/>
    </xf>
    <xf numFmtId="0" fontId="6" fillId="34" borderId="78" xfId="0" applyFont="1" applyFill="1" applyBorder="1" applyAlignment="1" applyProtection="1">
      <alignment horizontal="left" vertical="center" wrapText="1"/>
      <protection locked="0"/>
    </xf>
    <xf numFmtId="0" fontId="6" fillId="34" borderId="81" xfId="0" applyFont="1" applyFill="1" applyBorder="1" applyAlignment="1" applyProtection="1">
      <alignment horizontal="left" vertical="center" wrapText="1"/>
      <protection locked="0"/>
    </xf>
    <xf numFmtId="0" fontId="72" fillId="0" borderId="14" xfId="0" applyFont="1" applyFill="1" applyBorder="1" applyAlignment="1" applyProtection="1">
      <alignment horizontal="left" wrapText="1"/>
      <protection locked="0"/>
    </xf>
    <xf numFmtId="0" fontId="72" fillId="0" borderId="35" xfId="0" applyFont="1" applyFill="1" applyBorder="1" applyAlignment="1" applyProtection="1">
      <alignment horizontal="left" wrapText="1"/>
      <protection locked="0"/>
    </xf>
    <xf numFmtId="0" fontId="72" fillId="0" borderId="36" xfId="0" applyFont="1" applyFill="1" applyBorder="1" applyAlignment="1" applyProtection="1">
      <alignment horizontal="left" wrapText="1"/>
      <protection locked="0"/>
    </xf>
    <xf numFmtId="0" fontId="72" fillId="0" borderId="16" xfId="0" applyFont="1" applyFill="1" applyBorder="1" applyAlignment="1" applyProtection="1">
      <alignment horizontal="left" wrapText="1"/>
      <protection locked="0"/>
    </xf>
    <xf numFmtId="0" fontId="72" fillId="0" borderId="10" xfId="0" applyFont="1" applyFill="1" applyBorder="1" applyAlignment="1" applyProtection="1">
      <alignment horizontal="left" wrapText="1"/>
      <protection locked="0"/>
    </xf>
    <xf numFmtId="0" fontId="72" fillId="0" borderId="27" xfId="0" applyFont="1" applyFill="1" applyBorder="1" applyAlignment="1" applyProtection="1">
      <alignment horizontal="left" wrapText="1"/>
      <protection locked="0"/>
    </xf>
    <xf numFmtId="0" fontId="7" fillId="0" borderId="78" xfId="0" applyFont="1" applyFill="1" applyBorder="1" applyAlignment="1" applyProtection="1">
      <alignment horizontal="left" wrapText="1"/>
      <protection locked="0"/>
    </xf>
    <xf numFmtId="0" fontId="7" fillId="34" borderId="10" xfId="0"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3" fontId="7" fillId="0" borderId="27" xfId="0" applyNumberFormat="1" applyFont="1" applyFill="1" applyBorder="1" applyAlignment="1" applyProtection="1">
      <alignment horizontal="center" wrapText="1"/>
      <protection locked="0"/>
    </xf>
    <xf numFmtId="3" fontId="7" fillId="0" borderId="56" xfId="0" applyNumberFormat="1" applyFont="1" applyFill="1" applyBorder="1" applyAlignment="1" applyProtection="1">
      <alignment horizontal="center" wrapText="1"/>
      <protection locked="0"/>
    </xf>
    <xf numFmtId="0" fontId="6" fillId="34" borderId="40" xfId="0" applyFont="1" applyFill="1" applyBorder="1" applyAlignment="1" applyProtection="1">
      <alignment horizontal="center" vertical="center"/>
      <protection locked="0"/>
    </xf>
    <xf numFmtId="0" fontId="6" fillId="34" borderId="41" xfId="0" applyFont="1" applyFill="1" applyBorder="1" applyAlignment="1" applyProtection="1">
      <alignment horizontal="center" vertical="center"/>
      <protection locked="0"/>
    </xf>
    <xf numFmtId="0" fontId="6" fillId="34" borderId="42" xfId="0" applyFont="1" applyFill="1" applyBorder="1" applyAlignment="1" applyProtection="1">
      <alignment horizontal="center" vertical="center"/>
      <protection locked="0"/>
    </xf>
    <xf numFmtId="0" fontId="6" fillId="34" borderId="57" xfId="0" applyFont="1" applyFill="1" applyBorder="1" applyAlignment="1" applyProtection="1">
      <alignment horizontal="center" vertical="center" wrapText="1"/>
      <protection locked="0"/>
    </xf>
    <xf numFmtId="0" fontId="6" fillId="34" borderId="86" xfId="0" applyFont="1" applyFill="1" applyBorder="1" applyAlignment="1" applyProtection="1">
      <alignment horizontal="center" vertical="center" wrapText="1"/>
      <protection locked="0"/>
    </xf>
    <xf numFmtId="0" fontId="6" fillId="34" borderId="44" xfId="0" applyFont="1" applyFill="1" applyBorder="1" applyAlignment="1" applyProtection="1">
      <alignment horizontal="center" vertical="center" wrapText="1"/>
      <protection locked="0"/>
    </xf>
    <xf numFmtId="0" fontId="78" fillId="38" borderId="63" xfId="0" applyFont="1" applyFill="1" applyBorder="1" applyAlignment="1" applyProtection="1">
      <alignment horizontal="center" vertical="center"/>
      <protection locked="0"/>
    </xf>
    <xf numFmtId="0" fontId="78" fillId="38" borderId="69" xfId="0" applyFont="1" applyFill="1" applyBorder="1" applyAlignment="1" applyProtection="1">
      <alignment horizontal="center" vertical="center"/>
      <protection locked="0"/>
    </xf>
    <xf numFmtId="0" fontId="78" fillId="38" borderId="62"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43" xfId="0" applyFont="1" applyFill="1" applyBorder="1" applyAlignment="1" applyProtection="1">
      <alignment horizontal="center" vertical="center"/>
      <protection locked="0"/>
    </xf>
    <xf numFmtId="0" fontId="72" fillId="34" borderId="17" xfId="0" applyFont="1" applyFill="1" applyBorder="1" applyAlignment="1" applyProtection="1">
      <alignment horizontal="center" vertical="center" wrapText="1"/>
      <protection locked="0"/>
    </xf>
    <xf numFmtId="0" fontId="72" fillId="34" borderId="13" xfId="0" applyFont="1" applyFill="1" applyBorder="1" applyAlignment="1" applyProtection="1">
      <alignment horizontal="center" vertical="center" wrapText="1"/>
      <protection locked="0"/>
    </xf>
    <xf numFmtId="0" fontId="72" fillId="34" borderId="19" xfId="0" applyFont="1" applyFill="1" applyBorder="1" applyAlignment="1" applyProtection="1">
      <alignment horizontal="center" vertical="center" wrapText="1"/>
      <protection locked="0"/>
    </xf>
    <xf numFmtId="0" fontId="72" fillId="0" borderId="24" xfId="0" applyFont="1" applyFill="1" applyBorder="1" applyAlignment="1" applyProtection="1">
      <alignment horizontal="left" wrapText="1"/>
      <protection locked="0"/>
    </xf>
    <xf numFmtId="0" fontId="72" fillId="0" borderId="25" xfId="0" applyFont="1" applyFill="1" applyBorder="1" applyAlignment="1" applyProtection="1">
      <alignment horizontal="left" wrapText="1"/>
      <protection locked="0"/>
    </xf>
    <xf numFmtId="0" fontId="72" fillId="0" borderId="23" xfId="0" applyFont="1" applyFill="1" applyBorder="1" applyAlignment="1" applyProtection="1">
      <alignment horizontal="left" wrapText="1"/>
      <protection locked="0"/>
    </xf>
    <xf numFmtId="0" fontId="78" fillId="38" borderId="39" xfId="0" applyFont="1" applyFill="1" applyBorder="1" applyAlignment="1" applyProtection="1">
      <alignment horizontal="center" vertical="center" wrapText="1"/>
      <protection locked="0"/>
    </xf>
    <xf numFmtId="0" fontId="78" fillId="38" borderId="0" xfId="0" applyFont="1" applyFill="1" applyBorder="1" applyAlignment="1" applyProtection="1">
      <alignment horizontal="center" vertical="center" wrapText="1"/>
      <protection locked="0"/>
    </xf>
    <xf numFmtId="0" fontId="75" fillId="0" borderId="73" xfId="0" applyFont="1" applyFill="1" applyBorder="1" applyAlignment="1" applyProtection="1">
      <alignment horizontal="center" vertical="center"/>
      <protection locked="0"/>
    </xf>
    <xf numFmtId="0" fontId="75" fillId="0" borderId="74" xfId="0" applyFont="1" applyFill="1" applyBorder="1" applyAlignment="1" applyProtection="1">
      <alignment horizontal="center" vertical="center"/>
      <protection locked="0"/>
    </xf>
    <xf numFmtId="0" fontId="6" fillId="39" borderId="77" xfId="0" applyFont="1" applyFill="1" applyBorder="1" applyAlignment="1" applyProtection="1">
      <alignment horizontal="center" vertical="center"/>
      <protection locked="0"/>
    </xf>
    <xf numFmtId="0" fontId="6" fillId="39" borderId="78" xfId="0" applyFont="1" applyFill="1" applyBorder="1" applyAlignment="1" applyProtection="1">
      <alignment horizontal="center" vertical="center"/>
      <protection locked="0"/>
    </xf>
    <xf numFmtId="0" fontId="6" fillId="39" borderId="76"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wrapText="1"/>
      <protection locked="0"/>
    </xf>
    <xf numFmtId="0" fontId="7" fillId="34" borderId="43" xfId="0" applyFont="1" applyFill="1" applyBorder="1" applyAlignment="1" applyProtection="1">
      <alignment horizontal="center" vertical="center" wrapText="1"/>
      <protection locked="0"/>
    </xf>
    <xf numFmtId="0" fontId="7" fillId="34" borderId="18" xfId="0" applyFont="1" applyFill="1" applyBorder="1" applyAlignment="1" applyProtection="1">
      <alignment horizontal="center" vertical="center" wrapText="1"/>
      <protection locked="0"/>
    </xf>
    <xf numFmtId="0" fontId="7" fillId="0" borderId="0" xfId="0" applyFont="1" applyAlignment="1" applyProtection="1">
      <alignment horizontal="left" wrapText="1"/>
      <protection locked="0"/>
    </xf>
    <xf numFmtId="0" fontId="73" fillId="34" borderId="49" xfId="0" applyFont="1" applyFill="1" applyBorder="1" applyAlignment="1" applyProtection="1">
      <alignment horizontal="left" wrapText="1"/>
      <protection/>
    </xf>
    <xf numFmtId="0" fontId="73" fillId="34" borderId="50" xfId="0" applyFont="1" applyFill="1" applyBorder="1" applyAlignment="1" applyProtection="1">
      <alignment horizontal="left" wrapText="1"/>
      <protection/>
    </xf>
    <xf numFmtId="0" fontId="73" fillId="34" borderId="87" xfId="0" applyFont="1" applyFill="1" applyBorder="1" applyAlignment="1" applyProtection="1">
      <alignment horizontal="left" wrapText="1"/>
      <protection/>
    </xf>
    <xf numFmtId="0" fontId="72" fillId="0" borderId="28" xfId="0" applyFont="1" applyFill="1" applyBorder="1" applyAlignment="1" applyProtection="1">
      <alignment horizontal="left" wrapText="1"/>
      <protection locked="0"/>
    </xf>
    <xf numFmtId="0" fontId="72" fillId="0" borderId="12" xfId="0" applyFont="1" applyFill="1" applyBorder="1" applyAlignment="1" applyProtection="1">
      <alignment horizontal="left" wrapText="1"/>
      <protection locked="0"/>
    </xf>
    <xf numFmtId="0" fontId="72" fillId="0" borderId="30" xfId="0" applyFont="1" applyFill="1" applyBorder="1" applyAlignment="1" applyProtection="1">
      <alignment horizontal="left" wrapText="1"/>
      <protection locked="0"/>
    </xf>
    <xf numFmtId="0" fontId="7" fillId="0" borderId="63" xfId="0" applyFont="1" applyFill="1" applyBorder="1" applyAlignment="1" applyProtection="1">
      <alignment horizontal="center" vertical="top" wrapText="1"/>
      <protection locked="0"/>
    </xf>
    <xf numFmtId="0" fontId="7" fillId="0" borderId="69" xfId="0" applyFont="1" applyFill="1" applyBorder="1" applyAlignment="1" applyProtection="1">
      <alignment horizontal="center" vertical="top" wrapText="1"/>
      <protection locked="0"/>
    </xf>
    <xf numFmtId="0" fontId="7" fillId="0" borderId="62" xfId="0" applyFont="1" applyFill="1" applyBorder="1" applyAlignment="1" applyProtection="1">
      <alignment horizontal="center" vertical="top" wrapText="1"/>
      <protection locked="0"/>
    </xf>
    <xf numFmtId="0" fontId="7" fillId="0" borderId="63" xfId="0" applyFont="1" applyBorder="1" applyAlignment="1" applyProtection="1">
      <alignment horizontal="left" vertical="center" wrapText="1"/>
      <protection locked="0"/>
    </xf>
    <xf numFmtId="0" fontId="7" fillId="0" borderId="69" xfId="0" applyFont="1" applyBorder="1" applyAlignment="1" applyProtection="1">
      <alignment horizontal="left" vertical="center" wrapText="1"/>
      <protection locked="0"/>
    </xf>
    <xf numFmtId="0" fontId="7" fillId="0" borderId="62" xfId="0" applyFont="1" applyBorder="1" applyAlignment="1" applyProtection="1">
      <alignment horizontal="left" vertical="center" wrapText="1"/>
      <protection locked="0"/>
    </xf>
    <xf numFmtId="0" fontId="6" fillId="34" borderId="66" xfId="0" applyFont="1" applyFill="1" applyBorder="1" applyAlignment="1" applyProtection="1">
      <alignment horizontal="center" vertical="center" wrapText="1"/>
      <protection locked="0"/>
    </xf>
    <xf numFmtId="175" fontId="6" fillId="34" borderId="13" xfId="0" applyNumberFormat="1" applyFont="1" applyFill="1" applyBorder="1" applyAlignment="1" applyProtection="1">
      <alignment horizontal="center" vertical="center"/>
      <protection/>
    </xf>
    <xf numFmtId="175" fontId="6" fillId="34" borderId="20" xfId="0" applyNumberFormat="1" applyFont="1" applyFill="1" applyBorder="1" applyAlignment="1" applyProtection="1">
      <alignment horizontal="center" vertical="center"/>
      <protection/>
    </xf>
    <xf numFmtId="0" fontId="7" fillId="34" borderId="14" xfId="0" applyFont="1" applyFill="1" applyBorder="1" applyAlignment="1" applyProtection="1">
      <alignment horizontal="left" vertical="center"/>
      <protection locked="0"/>
    </xf>
    <xf numFmtId="0" fontId="7" fillId="34" borderId="35" xfId="0" applyFont="1" applyFill="1" applyBorder="1" applyAlignment="1" applyProtection="1">
      <alignment horizontal="left" vertical="center"/>
      <protection locked="0"/>
    </xf>
    <xf numFmtId="0" fontId="7" fillId="34" borderId="36" xfId="0" applyFont="1" applyFill="1" applyBorder="1" applyAlignment="1" applyProtection="1">
      <alignment horizontal="left" vertical="center"/>
      <protection locked="0"/>
    </xf>
    <xf numFmtId="0" fontId="6" fillId="34" borderId="38" xfId="0" applyFont="1" applyFill="1" applyBorder="1" applyAlignment="1" applyProtection="1">
      <alignment horizontal="left" vertical="center"/>
      <protection locked="0"/>
    </xf>
    <xf numFmtId="0" fontId="6" fillId="34" borderId="68" xfId="0" applyFont="1" applyFill="1" applyBorder="1" applyAlignment="1" applyProtection="1">
      <alignment horizontal="left" vertical="center"/>
      <protection locked="0"/>
    </xf>
    <xf numFmtId="0" fontId="6" fillId="34" borderId="21" xfId="0" applyFont="1" applyFill="1" applyBorder="1" applyAlignment="1" applyProtection="1">
      <alignment horizontal="left" vertical="center"/>
      <protection locked="0"/>
    </xf>
    <xf numFmtId="0" fontId="6" fillId="34" borderId="38" xfId="0" applyFont="1" applyFill="1" applyBorder="1" applyAlignment="1" applyProtection="1">
      <alignment horizontal="left" vertical="center" wrapText="1"/>
      <protection locked="0"/>
    </xf>
    <xf numFmtId="0" fontId="6" fillId="34" borderId="68" xfId="0" applyFont="1" applyFill="1" applyBorder="1" applyAlignment="1" applyProtection="1">
      <alignment horizontal="left" vertical="center" wrapText="1"/>
      <protection locked="0"/>
    </xf>
    <xf numFmtId="0" fontId="72" fillId="0" borderId="0" xfId="0" applyFont="1" applyFill="1" applyBorder="1" applyAlignment="1" applyProtection="1">
      <alignment horizontal="left" wrapText="1"/>
      <protection locked="0"/>
    </xf>
    <xf numFmtId="0" fontId="78" fillId="38" borderId="76" xfId="0" applyFont="1" applyFill="1" applyBorder="1" applyAlignment="1" applyProtection="1">
      <alignment horizontal="center" vertical="center" wrapText="1"/>
      <protection locked="0"/>
    </xf>
    <xf numFmtId="0" fontId="6" fillId="34" borderId="73" xfId="0" applyFont="1" applyFill="1" applyBorder="1" applyAlignment="1" applyProtection="1">
      <alignment horizontal="center" vertical="center"/>
      <protection locked="0"/>
    </xf>
    <xf numFmtId="0" fontId="6" fillId="34" borderId="74" xfId="0" applyFont="1" applyFill="1" applyBorder="1" applyAlignment="1" applyProtection="1">
      <alignment horizontal="center" vertical="center"/>
      <protection locked="0"/>
    </xf>
    <xf numFmtId="0" fontId="6" fillId="34" borderId="75" xfId="0" applyFont="1" applyFill="1" applyBorder="1" applyAlignment="1" applyProtection="1">
      <alignment horizontal="center" vertical="center"/>
      <protection locked="0"/>
    </xf>
    <xf numFmtId="169" fontId="6" fillId="0" borderId="63" xfId="0" applyNumberFormat="1" applyFont="1" applyFill="1" applyBorder="1" applyAlignment="1" applyProtection="1">
      <alignment vertical="center" wrapText="1"/>
      <protection locked="0"/>
    </xf>
    <xf numFmtId="169" fontId="6" fillId="0" borderId="62" xfId="0" applyNumberFormat="1" applyFont="1" applyFill="1" applyBorder="1" applyAlignment="1" applyProtection="1">
      <alignment vertical="center" wrapText="1"/>
      <protection locked="0"/>
    </xf>
    <xf numFmtId="0" fontId="78" fillId="38" borderId="70" xfId="0" applyFont="1" applyFill="1" applyBorder="1" applyAlignment="1" applyProtection="1">
      <alignment horizontal="center" vertical="center" wrapText="1"/>
      <protection locked="0"/>
    </xf>
    <xf numFmtId="0" fontId="78" fillId="38" borderId="71" xfId="0" applyFont="1" applyFill="1" applyBorder="1" applyAlignment="1" applyProtection="1">
      <alignment horizontal="center" vertical="center" wrapText="1"/>
      <protection locked="0"/>
    </xf>
    <xf numFmtId="0" fontId="6" fillId="34" borderId="63" xfId="0" applyFont="1" applyFill="1" applyBorder="1" applyAlignment="1" applyProtection="1">
      <alignment horizontal="center" vertical="center" wrapText="1"/>
      <protection locked="0"/>
    </xf>
    <xf numFmtId="0" fontId="6" fillId="34" borderId="69" xfId="0" applyFont="1" applyFill="1" applyBorder="1" applyAlignment="1" applyProtection="1">
      <alignment horizontal="center" vertical="center" wrapText="1"/>
      <protection locked="0"/>
    </xf>
    <xf numFmtId="0" fontId="6" fillId="34" borderId="62" xfId="0" applyFont="1" applyFill="1" applyBorder="1" applyAlignment="1" applyProtection="1">
      <alignment horizontal="center" vertical="center" wrapText="1"/>
      <protection locked="0"/>
    </xf>
    <xf numFmtId="3" fontId="7" fillId="34" borderId="10" xfId="0" applyNumberFormat="1" applyFont="1" applyFill="1" applyBorder="1" applyAlignment="1" applyProtection="1">
      <alignment horizontal="center"/>
      <protection locked="0"/>
    </xf>
    <xf numFmtId="0" fontId="7" fillId="34" borderId="10" xfId="0" applyFont="1" applyFill="1" applyBorder="1" applyAlignment="1" applyProtection="1">
      <alignment horizontal="center" vertical="center"/>
      <protection locked="0"/>
    </xf>
    <xf numFmtId="0" fontId="7" fillId="34" borderId="11" xfId="0" applyFont="1" applyFill="1" applyBorder="1" applyAlignment="1" applyProtection="1">
      <alignment horizontal="center" vertical="center"/>
      <protection locked="0"/>
    </xf>
    <xf numFmtId="3" fontId="6" fillId="34" borderId="19" xfId="0" applyNumberFormat="1" applyFont="1" applyFill="1" applyBorder="1" applyAlignment="1" applyProtection="1">
      <alignment horizontal="center" wrapText="1"/>
      <protection/>
    </xf>
    <xf numFmtId="3" fontId="6" fillId="34" borderId="55" xfId="0" applyNumberFormat="1" applyFont="1" applyFill="1" applyBorder="1" applyAlignment="1" applyProtection="1">
      <alignment horizontal="center" wrapText="1"/>
      <protection/>
    </xf>
    <xf numFmtId="3" fontId="7" fillId="34" borderId="13" xfId="0" applyNumberFormat="1" applyFont="1" applyFill="1" applyBorder="1" applyAlignment="1" applyProtection="1">
      <alignment horizontal="center"/>
      <protection locked="0"/>
    </xf>
    <xf numFmtId="0" fontId="7" fillId="34" borderId="16" xfId="0" applyFont="1" applyFill="1" applyBorder="1" applyAlignment="1" applyProtection="1">
      <alignment horizontal="left"/>
      <protection locked="0"/>
    </xf>
    <xf numFmtId="0" fontId="7" fillId="34" borderId="10" xfId="0" applyFont="1" applyFill="1" applyBorder="1" applyAlignment="1" applyProtection="1">
      <alignment horizontal="left"/>
      <protection locked="0"/>
    </xf>
    <xf numFmtId="0" fontId="7" fillId="34" borderId="17" xfId="0" applyFont="1" applyFill="1" applyBorder="1" applyAlignment="1" applyProtection="1">
      <alignment horizontal="left"/>
      <protection locked="0"/>
    </xf>
    <xf numFmtId="0" fontId="7" fillId="34" borderId="13" xfId="0" applyFont="1" applyFill="1" applyBorder="1" applyAlignment="1" applyProtection="1">
      <alignment horizontal="left"/>
      <protection locked="0"/>
    </xf>
    <xf numFmtId="0" fontId="7" fillId="34" borderId="40" xfId="0" applyFont="1" applyFill="1" applyBorder="1" applyAlignment="1" applyProtection="1">
      <alignment horizontal="left" vertical="center"/>
      <protection locked="0"/>
    </xf>
    <xf numFmtId="0" fontId="7" fillId="34" borderId="41" xfId="0" applyFont="1" applyFill="1" applyBorder="1" applyAlignment="1" applyProtection="1">
      <alignment horizontal="left" vertical="center"/>
      <protection locked="0"/>
    </xf>
    <xf numFmtId="0" fontId="7" fillId="34" borderId="37" xfId="0" applyFont="1" applyFill="1" applyBorder="1" applyAlignment="1" applyProtection="1">
      <alignment horizontal="left" vertical="center"/>
      <protection locked="0"/>
    </xf>
    <xf numFmtId="0" fontId="7" fillId="34" borderId="57" xfId="0" applyFont="1" applyFill="1" applyBorder="1" applyAlignment="1" applyProtection="1">
      <alignment horizontal="left" vertical="center"/>
      <protection locked="0"/>
    </xf>
    <xf numFmtId="0" fontId="7" fillId="34" borderId="86" xfId="0" applyFont="1" applyFill="1" applyBorder="1" applyAlignment="1" applyProtection="1">
      <alignment horizontal="left" vertical="center"/>
      <protection locked="0"/>
    </xf>
    <xf numFmtId="0" fontId="7" fillId="34" borderId="88" xfId="0" applyFont="1" applyFill="1" applyBorder="1" applyAlignment="1" applyProtection="1">
      <alignment horizontal="left" vertical="center"/>
      <protection locked="0"/>
    </xf>
    <xf numFmtId="9" fontId="7" fillId="37" borderId="10" xfId="59" applyFont="1" applyFill="1" applyBorder="1" applyAlignment="1" applyProtection="1">
      <alignment horizontal="center"/>
      <protection locked="0"/>
    </xf>
    <xf numFmtId="9" fontId="7" fillId="37" borderId="11" xfId="59" applyFont="1" applyFill="1" applyBorder="1" applyAlignment="1" applyProtection="1">
      <alignment horizontal="center"/>
      <protection locked="0"/>
    </xf>
    <xf numFmtId="0" fontId="72" fillId="0" borderId="14" xfId="0" applyFont="1" applyFill="1" applyBorder="1" applyAlignment="1" applyProtection="1">
      <alignment horizontal="center" wrapText="1"/>
      <protection locked="0"/>
    </xf>
    <xf numFmtId="0" fontId="72" fillId="0" borderId="35" xfId="0" applyFont="1" applyFill="1" applyBorder="1" applyAlignment="1" applyProtection="1">
      <alignment horizontal="center" wrapText="1"/>
      <protection locked="0"/>
    </xf>
    <xf numFmtId="0" fontId="72" fillId="0" borderId="56" xfId="0" applyFont="1" applyFill="1" applyBorder="1" applyAlignment="1" applyProtection="1">
      <alignment horizontal="center" wrapText="1"/>
      <protection locked="0"/>
    </xf>
    <xf numFmtId="0" fontId="7" fillId="0" borderId="41" xfId="0" applyFont="1" applyBorder="1" applyAlignment="1" applyProtection="1">
      <alignment horizontal="left" wrapText="1"/>
      <protection locked="0"/>
    </xf>
    <xf numFmtId="0" fontId="7" fillId="0" borderId="40" xfId="0" applyFont="1" applyBorder="1" applyAlignment="1" applyProtection="1">
      <alignment horizontal="center" vertical="top"/>
      <protection locked="0"/>
    </xf>
    <xf numFmtId="0" fontId="7" fillId="0" borderId="41" xfId="0" applyFont="1" applyBorder="1" applyAlignment="1" applyProtection="1">
      <alignment horizontal="center" vertical="top"/>
      <protection locked="0"/>
    </xf>
    <xf numFmtId="0" fontId="7" fillId="0" borderId="42" xfId="0" applyFont="1" applyBorder="1" applyAlignment="1" applyProtection="1">
      <alignment horizontal="center" vertical="top"/>
      <protection locked="0"/>
    </xf>
    <xf numFmtId="0" fontId="7" fillId="0" borderId="39"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7" fillId="0" borderId="45" xfId="0" applyFont="1" applyBorder="1" applyAlignment="1" applyProtection="1">
      <alignment horizontal="center" vertical="top"/>
      <protection locked="0"/>
    </xf>
    <xf numFmtId="0" fontId="7" fillId="0" borderId="73" xfId="0" applyFont="1" applyBorder="1" applyAlignment="1" applyProtection="1">
      <alignment horizontal="center" vertical="top"/>
      <protection locked="0"/>
    </xf>
    <xf numFmtId="0" fontId="7" fillId="0" borderId="74" xfId="0" applyFont="1" applyBorder="1" applyAlignment="1" applyProtection="1">
      <alignment horizontal="center" vertical="top"/>
      <protection locked="0"/>
    </xf>
    <xf numFmtId="0" fontId="7" fillId="0" borderId="75" xfId="0" applyFont="1" applyBorder="1" applyAlignment="1" applyProtection="1">
      <alignment horizontal="center" vertical="top"/>
      <protection locked="0"/>
    </xf>
    <xf numFmtId="0" fontId="6" fillId="34" borderId="70" xfId="0" applyFont="1" applyFill="1" applyBorder="1" applyAlignment="1" applyProtection="1">
      <alignment horizontal="center" wrapText="1"/>
      <protection locked="0"/>
    </xf>
    <xf numFmtId="0" fontId="6" fillId="34" borderId="71" xfId="0" applyFont="1" applyFill="1" applyBorder="1" applyAlignment="1" applyProtection="1">
      <alignment horizontal="center" wrapText="1"/>
      <protection locked="0"/>
    </xf>
    <xf numFmtId="0" fontId="6" fillId="34" borderId="72" xfId="0" applyFont="1" applyFill="1" applyBorder="1" applyAlignment="1" applyProtection="1">
      <alignment horizontal="center" wrapText="1"/>
      <protection locked="0"/>
    </xf>
    <xf numFmtId="0" fontId="7" fillId="0" borderId="40" xfId="0" applyFont="1" applyFill="1" applyBorder="1" applyAlignment="1" applyProtection="1">
      <alignment horizontal="center" vertical="top" wrapText="1"/>
      <protection locked="0"/>
    </xf>
    <xf numFmtId="0" fontId="7" fillId="0" borderId="41" xfId="0" applyFont="1" applyFill="1" applyBorder="1" applyAlignment="1" applyProtection="1">
      <alignment horizontal="center" vertical="top" wrapText="1"/>
      <protection locked="0"/>
    </xf>
    <xf numFmtId="0" fontId="7" fillId="0" borderId="42" xfId="0" applyFont="1" applyFill="1" applyBorder="1" applyAlignment="1" applyProtection="1">
      <alignment horizontal="center" vertical="top"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5" xfId="0" applyFont="1" applyFill="1" applyBorder="1" applyAlignment="1" applyProtection="1">
      <alignment horizontal="center" vertical="top" wrapText="1"/>
      <protection locked="0"/>
    </xf>
    <xf numFmtId="0" fontId="7" fillId="0" borderId="73" xfId="0" applyFont="1" applyFill="1" applyBorder="1" applyAlignment="1" applyProtection="1">
      <alignment horizontal="center" vertical="top" wrapText="1"/>
      <protection locked="0"/>
    </xf>
    <xf numFmtId="0" fontId="7" fillId="0" borderId="74" xfId="0" applyFont="1" applyFill="1" applyBorder="1" applyAlignment="1" applyProtection="1">
      <alignment horizontal="center" vertical="top" wrapText="1"/>
      <protection locked="0"/>
    </xf>
    <xf numFmtId="0" fontId="7" fillId="0" borderId="75" xfId="0" applyFont="1" applyFill="1" applyBorder="1" applyAlignment="1" applyProtection="1">
      <alignment horizontal="center" vertical="top" wrapText="1"/>
      <protection locked="0"/>
    </xf>
    <xf numFmtId="3" fontId="7" fillId="34" borderId="27" xfId="48" applyNumberFormat="1" applyFont="1" applyFill="1" applyBorder="1" applyAlignment="1" applyProtection="1">
      <alignment horizontal="center" vertical="center" wrapText="1"/>
      <protection/>
    </xf>
    <xf numFmtId="3" fontId="7" fillId="34" borderId="56" xfId="48" applyNumberFormat="1" applyFont="1" applyFill="1" applyBorder="1" applyAlignment="1" applyProtection="1">
      <alignment horizontal="center" vertical="center" wrapText="1"/>
      <protection/>
    </xf>
    <xf numFmtId="0" fontId="73" fillId="34" borderId="38" xfId="0" applyFont="1" applyFill="1" applyBorder="1" applyAlignment="1" applyProtection="1">
      <alignment horizontal="left" wrapText="1"/>
      <protection locked="0"/>
    </xf>
    <xf numFmtId="0" fontId="73" fillId="34" borderId="68" xfId="0" applyFont="1" applyFill="1" applyBorder="1" applyAlignment="1" applyProtection="1">
      <alignment horizontal="left" wrapText="1"/>
      <protection locked="0"/>
    </xf>
    <xf numFmtId="0" fontId="73" fillId="34" borderId="21" xfId="0" applyFont="1" applyFill="1" applyBorder="1" applyAlignment="1" applyProtection="1">
      <alignment horizontal="left" wrapText="1"/>
      <protection locked="0"/>
    </xf>
    <xf numFmtId="0" fontId="7" fillId="0" borderId="40" xfId="0" applyFont="1" applyBorder="1" applyAlignment="1" applyProtection="1">
      <alignment horizontal="center" vertical="top" wrapText="1"/>
      <protection locked="0"/>
    </xf>
    <xf numFmtId="0" fontId="7" fillId="0" borderId="41" xfId="0" applyFont="1" applyBorder="1" applyAlignment="1" applyProtection="1">
      <alignment horizontal="center" vertical="top" wrapText="1"/>
      <protection locked="0"/>
    </xf>
    <xf numFmtId="0" fontId="7" fillId="0" borderId="42" xfId="0" applyFont="1" applyBorder="1" applyAlignment="1" applyProtection="1">
      <alignment horizontal="center" vertical="top" wrapText="1"/>
      <protection locked="0"/>
    </xf>
    <xf numFmtId="0" fontId="7" fillId="0" borderId="39"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45" xfId="0" applyFont="1" applyBorder="1" applyAlignment="1" applyProtection="1">
      <alignment horizontal="center" vertical="top" wrapText="1"/>
      <protection locked="0"/>
    </xf>
    <xf numFmtId="0" fontId="7" fillId="0" borderId="73" xfId="0" applyFont="1" applyBorder="1" applyAlignment="1" applyProtection="1">
      <alignment horizontal="center" vertical="top" wrapText="1"/>
      <protection locked="0"/>
    </xf>
    <xf numFmtId="0" fontId="7" fillId="0" borderId="74" xfId="0" applyFont="1" applyBorder="1" applyAlignment="1" applyProtection="1">
      <alignment horizontal="center" vertical="top" wrapText="1"/>
      <protection locked="0"/>
    </xf>
    <xf numFmtId="0" fontId="7" fillId="0" borderId="75" xfId="0" applyFont="1" applyBorder="1" applyAlignment="1" applyProtection="1">
      <alignment horizontal="center" vertical="top" wrapText="1"/>
      <protection locked="0"/>
    </xf>
    <xf numFmtId="0" fontId="7" fillId="0" borderId="0" xfId="0" applyFont="1" applyFill="1" applyBorder="1" applyAlignment="1" applyProtection="1">
      <alignment horizontal="left" wrapText="1"/>
      <protection locked="0"/>
    </xf>
    <xf numFmtId="0" fontId="7" fillId="34" borderId="70" xfId="0" applyFont="1" applyFill="1" applyBorder="1" applyAlignment="1" applyProtection="1">
      <alignment horizontal="center"/>
      <protection locked="0"/>
    </xf>
    <xf numFmtId="0" fontId="7" fillId="34" borderId="71" xfId="0" applyFont="1" applyFill="1" applyBorder="1" applyAlignment="1" applyProtection="1">
      <alignment horizontal="center"/>
      <protection locked="0"/>
    </xf>
    <xf numFmtId="0" fontId="7" fillId="34" borderId="72" xfId="0" applyFont="1" applyFill="1" applyBorder="1" applyAlignment="1" applyProtection="1">
      <alignment horizontal="center"/>
      <protection locked="0"/>
    </xf>
    <xf numFmtId="2" fontId="7" fillId="34" borderId="10" xfId="0" applyNumberFormat="1" applyFont="1" applyFill="1" applyBorder="1" applyAlignment="1" applyProtection="1">
      <alignment horizontal="center" vertical="center" wrapText="1"/>
      <protection/>
    </xf>
    <xf numFmtId="2" fontId="7" fillId="34" borderId="11" xfId="0" applyNumberFormat="1" applyFont="1" applyFill="1" applyBorder="1" applyAlignment="1" applyProtection="1">
      <alignment horizontal="center" vertical="center" wrapText="1"/>
      <protection/>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34" borderId="16" xfId="0" applyFont="1" applyFill="1" applyBorder="1" applyAlignment="1" applyProtection="1">
      <alignment horizontal="left" wrapText="1"/>
      <protection locked="0"/>
    </xf>
    <xf numFmtId="0" fontId="7" fillId="34" borderId="10" xfId="0" applyFont="1" applyFill="1" applyBorder="1" applyAlignment="1" applyProtection="1">
      <alignment horizontal="left" wrapText="1"/>
      <protection locked="0"/>
    </xf>
    <xf numFmtId="0" fontId="83" fillId="38" borderId="0" xfId="0" applyFont="1" applyFill="1" applyAlignment="1" applyProtection="1">
      <alignment horizontal="center" vertical="center" wrapText="1"/>
      <protection locked="0"/>
    </xf>
    <xf numFmtId="0" fontId="11" fillId="34" borderId="58" xfId="0" applyFont="1" applyFill="1" applyBorder="1" applyAlignment="1" applyProtection="1">
      <alignment horizontal="center" wrapText="1"/>
      <protection locked="0"/>
    </xf>
    <xf numFmtId="0" fontId="11" fillId="34" borderId="16" xfId="0" applyFont="1" applyFill="1" applyBorder="1" applyAlignment="1" applyProtection="1">
      <alignment horizontal="center" wrapText="1"/>
      <protection locked="0"/>
    </xf>
    <xf numFmtId="0" fontId="11" fillId="34" borderId="58" xfId="0" applyFont="1" applyFill="1" applyBorder="1" applyAlignment="1" applyProtection="1">
      <alignment horizontal="center"/>
      <protection locked="0"/>
    </xf>
    <xf numFmtId="0" fontId="11" fillId="34" borderId="43" xfId="0" applyFont="1" applyFill="1" applyBorder="1" applyAlignment="1" applyProtection="1">
      <alignment horizontal="center"/>
      <protection locked="0"/>
    </xf>
    <xf numFmtId="0" fontId="11" fillId="34" borderId="18" xfId="0" applyFont="1" applyFill="1" applyBorder="1" applyAlignment="1" applyProtection="1">
      <alignment horizontal="center"/>
      <protection locked="0"/>
    </xf>
    <xf numFmtId="0" fontId="84" fillId="38" borderId="58" xfId="0" applyFont="1" applyFill="1" applyBorder="1" applyAlignment="1" applyProtection="1">
      <alignment horizontal="center" vertical="center"/>
      <protection locked="0"/>
    </xf>
    <xf numFmtId="0" fontId="84" fillId="38" borderId="89" xfId="0" applyFont="1" applyFill="1" applyBorder="1" applyAlignment="1" applyProtection="1">
      <alignment horizontal="center" vertical="center"/>
      <protection locked="0"/>
    </xf>
    <xf numFmtId="0" fontId="84" fillId="38" borderId="43" xfId="0" applyFont="1" applyFill="1" applyBorder="1" applyAlignment="1" applyProtection="1">
      <alignment horizontal="center" vertical="center"/>
      <protection locked="0"/>
    </xf>
    <xf numFmtId="0" fontId="84" fillId="38" borderId="18" xfId="0" applyFont="1" applyFill="1" applyBorder="1" applyAlignment="1" applyProtection="1">
      <alignment horizontal="center" vertical="center"/>
      <protection locked="0"/>
    </xf>
    <xf numFmtId="0" fontId="11" fillId="34" borderId="10" xfId="0" applyFont="1" applyFill="1" applyBorder="1" applyAlignment="1" applyProtection="1">
      <alignment horizontal="center" wrapText="1"/>
      <protection locked="0"/>
    </xf>
    <xf numFmtId="0" fontId="11" fillId="34" borderId="11" xfId="0" applyFont="1" applyFill="1" applyBorder="1" applyAlignment="1" applyProtection="1">
      <alignment horizontal="center" wrapText="1"/>
      <protection locked="0"/>
    </xf>
    <xf numFmtId="0" fontId="11" fillId="34" borderId="14" xfId="0" applyFont="1" applyFill="1" applyBorder="1" applyAlignment="1" applyProtection="1">
      <alignment horizontal="center" vertical="center"/>
      <protection locked="0"/>
    </xf>
    <xf numFmtId="0" fontId="11" fillId="34" borderId="18" xfId="0" applyFont="1" applyFill="1" applyBorder="1" applyAlignment="1" applyProtection="1">
      <alignment horizontal="center" vertical="center" wrapText="1"/>
      <protection locked="0"/>
    </xf>
    <xf numFmtId="0" fontId="11" fillId="34" borderId="11"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wrapText="1"/>
      <protection locked="0"/>
    </xf>
    <xf numFmtId="0" fontId="7" fillId="0" borderId="13"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 fillId="0" borderId="0" xfId="0" applyFont="1" applyBorder="1" applyAlignment="1" applyProtection="1">
      <alignment horizontal="left" vertical="top" wrapText="1"/>
      <protection locked="0"/>
    </xf>
    <xf numFmtId="0" fontId="14" fillId="0" borderId="63" xfId="0" applyFont="1" applyBorder="1" applyAlignment="1" applyProtection="1">
      <alignment horizontal="center" vertical="center" wrapText="1"/>
      <protection locked="0"/>
    </xf>
    <xf numFmtId="0" fontId="14" fillId="0" borderId="69"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wrapText="1"/>
      <protection locked="0"/>
    </xf>
    <xf numFmtId="179" fontId="6" fillId="37" borderId="10" xfId="58" applyNumberFormat="1" applyFont="1" applyFill="1" applyBorder="1" applyAlignment="1" applyProtection="1">
      <alignment horizontal="center"/>
      <protection locked="0"/>
    </xf>
    <xf numFmtId="179" fontId="6" fillId="37" borderId="11" xfId="58" applyNumberFormat="1" applyFont="1" applyFill="1" applyBorder="1" applyAlignment="1" applyProtection="1">
      <alignment horizontal="center"/>
      <protection locked="0"/>
    </xf>
    <xf numFmtId="0" fontId="6" fillId="34" borderId="77" xfId="0" applyFont="1" applyFill="1" applyBorder="1" applyAlignment="1" applyProtection="1">
      <alignment horizontal="center" vertical="center"/>
      <protection locked="0"/>
    </xf>
    <xf numFmtId="0" fontId="6" fillId="34" borderId="78" xfId="0" applyFont="1" applyFill="1" applyBorder="1" applyAlignment="1" applyProtection="1">
      <alignment horizontal="center" vertical="center"/>
      <protection locked="0"/>
    </xf>
    <xf numFmtId="0" fontId="6" fillId="34" borderId="76"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wrapText="1"/>
      <protection locked="0"/>
    </xf>
    <xf numFmtId="0" fontId="7" fillId="34" borderId="35" xfId="0" applyFont="1" applyFill="1" applyBorder="1" applyAlignment="1" applyProtection="1">
      <alignment horizontal="center" vertical="center" wrapText="1"/>
      <protection locked="0"/>
    </xf>
    <xf numFmtId="0" fontId="7" fillId="34" borderId="36" xfId="0" applyFont="1" applyFill="1" applyBorder="1" applyAlignment="1" applyProtection="1">
      <alignment horizontal="center" vertical="center" wrapText="1"/>
      <protection locked="0"/>
    </xf>
    <xf numFmtId="0" fontId="6" fillId="34" borderId="58" xfId="0" applyFont="1" applyFill="1" applyBorder="1" applyAlignment="1" applyProtection="1">
      <alignment horizontal="center"/>
      <protection locked="0"/>
    </xf>
    <xf numFmtId="0" fontId="6" fillId="34" borderId="43" xfId="0" applyFont="1" applyFill="1" applyBorder="1" applyAlignment="1" applyProtection="1">
      <alignment horizontal="center"/>
      <protection locked="0"/>
    </xf>
    <xf numFmtId="0" fontId="6" fillId="34" borderId="18" xfId="0" applyFont="1" applyFill="1" applyBorder="1" applyAlignment="1" applyProtection="1">
      <alignment horizontal="center"/>
      <protection locked="0"/>
    </xf>
    <xf numFmtId="0" fontId="13" fillId="0" borderId="0" xfId="0" applyFont="1" applyBorder="1" applyAlignment="1" applyProtection="1">
      <alignment horizontal="left" vertical="center" wrapText="1"/>
      <protection locked="0"/>
    </xf>
    <xf numFmtId="0" fontId="7" fillId="0" borderId="63" xfId="0" applyFont="1" applyFill="1" applyBorder="1" applyAlignment="1" applyProtection="1">
      <alignment horizontal="left" wrapText="1"/>
      <protection locked="0"/>
    </xf>
    <xf numFmtId="0" fontId="7" fillId="0" borderId="62" xfId="0" applyFont="1" applyFill="1" applyBorder="1" applyAlignment="1" applyProtection="1">
      <alignment horizontal="left" wrapText="1"/>
      <protection locked="0"/>
    </xf>
    <xf numFmtId="0" fontId="85" fillId="0" borderId="78" xfId="0" applyFont="1" applyBorder="1" applyAlignment="1" applyProtection="1">
      <alignment horizontal="left" vertical="center" wrapText="1"/>
      <protection locked="0"/>
    </xf>
    <xf numFmtId="0" fontId="85" fillId="0" borderId="78" xfId="0" applyFont="1" applyBorder="1" applyAlignment="1" applyProtection="1">
      <alignment horizontal="left" vertical="center"/>
      <protection locked="0"/>
    </xf>
    <xf numFmtId="0" fontId="7" fillId="34" borderId="19" xfId="0" applyFont="1" applyFill="1" applyBorder="1" applyAlignment="1" applyProtection="1">
      <alignment horizontal="left"/>
      <protection locked="0"/>
    </xf>
    <xf numFmtId="3" fontId="7" fillId="0" borderId="13" xfId="0" applyNumberFormat="1" applyFont="1" applyFill="1" applyBorder="1" applyAlignment="1" applyProtection="1">
      <alignment horizontal="center"/>
      <protection locked="0"/>
    </xf>
    <xf numFmtId="0" fontId="7" fillId="34" borderId="27" xfId="0" applyFont="1" applyFill="1" applyBorder="1" applyAlignment="1" applyProtection="1">
      <alignment horizontal="left"/>
      <protection locked="0"/>
    </xf>
    <xf numFmtId="3" fontId="7" fillId="0" borderId="10" xfId="0" applyNumberFormat="1" applyFont="1" applyFill="1" applyBorder="1" applyAlignment="1" applyProtection="1">
      <alignment horizontal="center"/>
      <protection locked="0"/>
    </xf>
    <xf numFmtId="0" fontId="7" fillId="34" borderId="16" xfId="0" applyFont="1" applyFill="1" applyBorder="1" applyAlignment="1" applyProtection="1">
      <alignment horizontal="right"/>
      <protection locked="0"/>
    </xf>
    <xf numFmtId="0" fontId="7" fillId="34" borderId="10" xfId="0" applyFont="1" applyFill="1" applyBorder="1" applyAlignment="1" applyProtection="1">
      <alignment horizontal="right"/>
      <protection locked="0"/>
    </xf>
    <xf numFmtId="0" fontId="7" fillId="34" borderId="27" xfId="0" applyFont="1" applyFill="1" applyBorder="1" applyAlignment="1" applyProtection="1">
      <alignment horizontal="right"/>
      <protection locked="0"/>
    </xf>
    <xf numFmtId="0" fontId="78" fillId="38" borderId="77" xfId="0" applyFont="1" applyFill="1" applyBorder="1" applyAlignment="1" applyProtection="1">
      <alignment horizontal="center"/>
      <protection locked="0"/>
    </xf>
    <xf numFmtId="0" fontId="78" fillId="38" borderId="78" xfId="0" applyFont="1" applyFill="1" applyBorder="1" applyAlignment="1" applyProtection="1">
      <alignment horizontal="center"/>
      <protection locked="0"/>
    </xf>
    <xf numFmtId="0" fontId="78" fillId="38" borderId="76" xfId="0" applyFont="1" applyFill="1" applyBorder="1" applyAlignment="1" applyProtection="1">
      <alignment horizontal="center"/>
      <protection locked="0"/>
    </xf>
    <xf numFmtId="0" fontId="6" fillId="34" borderId="58" xfId="0" applyFont="1" applyFill="1" applyBorder="1" applyAlignment="1" applyProtection="1">
      <alignment horizontal="left"/>
      <protection locked="0"/>
    </xf>
    <xf numFmtId="0" fontId="6" fillId="34" borderId="43" xfId="0" applyFont="1" applyFill="1" applyBorder="1" applyAlignment="1" applyProtection="1">
      <alignment horizontal="left"/>
      <protection locked="0"/>
    </xf>
    <xf numFmtId="0" fontId="6" fillId="34" borderId="79" xfId="0" applyFont="1" applyFill="1" applyBorder="1" applyAlignment="1" applyProtection="1">
      <alignment horizontal="left"/>
      <protection locked="0"/>
    </xf>
    <xf numFmtId="3" fontId="7" fillId="0" borderId="10" xfId="0" applyNumberFormat="1" applyFont="1" applyBorder="1" applyAlignment="1" applyProtection="1">
      <alignment horizontal="center"/>
      <protection locked="0"/>
    </xf>
    <xf numFmtId="0" fontId="7" fillId="34" borderId="66" xfId="0" applyFont="1" applyFill="1" applyBorder="1" applyAlignment="1" applyProtection="1">
      <alignment horizontal="left" vertical="center" wrapText="1"/>
      <protection locked="0"/>
    </xf>
    <xf numFmtId="0" fontId="0" fillId="0" borderId="78" xfId="0" applyBorder="1" applyAlignment="1">
      <alignment/>
    </xf>
    <xf numFmtId="0" fontId="0" fillId="0" borderId="76" xfId="0" applyBorder="1" applyAlignment="1">
      <alignment/>
    </xf>
    <xf numFmtId="0" fontId="0" fillId="0" borderId="90" xfId="0" applyBorder="1" applyAlignment="1">
      <alignment/>
    </xf>
    <xf numFmtId="0" fontId="0" fillId="0" borderId="0" xfId="0" applyAlignment="1">
      <alignment/>
    </xf>
    <xf numFmtId="0" fontId="0" fillId="0" borderId="45" xfId="0" applyBorder="1" applyAlignment="1">
      <alignment/>
    </xf>
    <xf numFmtId="0" fontId="0" fillId="0" borderId="91" xfId="0" applyBorder="1" applyAlignment="1">
      <alignment/>
    </xf>
    <xf numFmtId="0" fontId="0" fillId="0" borderId="74" xfId="0" applyBorder="1" applyAlignment="1">
      <alignment/>
    </xf>
    <xf numFmtId="0" fontId="0" fillId="0" borderId="75" xfId="0" applyBorder="1" applyAlignment="1">
      <alignment/>
    </xf>
    <xf numFmtId="0" fontId="6" fillId="34" borderId="27" xfId="0" applyFont="1" applyFill="1" applyBorder="1" applyAlignment="1" applyProtection="1">
      <alignment horizontal="left"/>
      <protection locked="0"/>
    </xf>
    <xf numFmtId="3" fontId="6" fillId="0" borderId="10" xfId="0" applyNumberFormat="1" applyFont="1" applyBorder="1" applyAlignment="1" applyProtection="1">
      <alignment horizontal="center"/>
      <protection locked="0"/>
    </xf>
    <xf numFmtId="0" fontId="78" fillId="0" borderId="0" xfId="0" applyFont="1" applyFill="1" applyBorder="1" applyAlignment="1" applyProtection="1">
      <alignment horizontal="center"/>
      <protection locked="0"/>
    </xf>
    <xf numFmtId="179" fontId="7" fillId="37" borderId="10" xfId="58" applyNumberFormat="1" applyFont="1" applyFill="1" applyBorder="1" applyAlignment="1" applyProtection="1">
      <alignment horizontal="center"/>
      <protection locked="0"/>
    </xf>
    <xf numFmtId="179" fontId="7" fillId="37" borderId="11" xfId="58" applyNumberFormat="1" applyFont="1" applyFill="1" applyBorder="1" applyAlignment="1" applyProtection="1">
      <alignment horizontal="center"/>
      <protection locked="0"/>
    </xf>
    <xf numFmtId="0" fontId="6" fillId="34" borderId="70" xfId="0" applyFont="1" applyFill="1" applyBorder="1" applyAlignment="1" applyProtection="1">
      <alignment horizontal="center"/>
      <protection locked="0"/>
    </xf>
    <xf numFmtId="0" fontId="6" fillId="34" borderId="71" xfId="0" applyFont="1" applyFill="1" applyBorder="1" applyAlignment="1" applyProtection="1">
      <alignment horizontal="center"/>
      <protection locked="0"/>
    </xf>
    <xf numFmtId="0" fontId="6" fillId="34" borderId="72" xfId="0" applyFont="1" applyFill="1" applyBorder="1" applyAlignment="1" applyProtection="1">
      <alignment horizontal="center"/>
      <protection locked="0"/>
    </xf>
    <xf numFmtId="0" fontId="7" fillId="0" borderId="4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73" xfId="0" applyFont="1" applyBorder="1" applyAlignment="1" applyProtection="1">
      <alignment horizontal="left" vertical="top" wrapText="1"/>
      <protection locked="0"/>
    </xf>
    <xf numFmtId="0" fontId="7" fillId="0" borderId="74" xfId="0" applyFont="1" applyBorder="1" applyAlignment="1" applyProtection="1">
      <alignment horizontal="left" vertical="top" wrapText="1"/>
      <protection locked="0"/>
    </xf>
    <xf numFmtId="0" fontId="7" fillId="0" borderId="75" xfId="0" applyFont="1" applyBorder="1" applyAlignment="1" applyProtection="1">
      <alignment horizontal="left" vertical="top" wrapText="1"/>
      <protection locked="0"/>
    </xf>
    <xf numFmtId="0" fontId="6" fillId="0" borderId="0" xfId="0" applyFont="1" applyAlignment="1" applyProtection="1">
      <alignment horizontal="left" wrapText="1"/>
      <protection locked="0"/>
    </xf>
    <xf numFmtId="0" fontId="7" fillId="34" borderId="16" xfId="0" applyFont="1" applyFill="1" applyBorder="1" applyAlignment="1" applyProtection="1">
      <alignment horizontal="right" wrapText="1"/>
      <protection locked="0"/>
    </xf>
    <xf numFmtId="0" fontId="7" fillId="34" borderId="10" xfId="0" applyFont="1" applyFill="1" applyBorder="1" applyAlignment="1" applyProtection="1">
      <alignment horizontal="right" wrapText="1"/>
      <protection locked="0"/>
    </xf>
    <xf numFmtId="0" fontId="7" fillId="34" borderId="27" xfId="0" applyFont="1" applyFill="1" applyBorder="1" applyAlignment="1" applyProtection="1">
      <alignment horizontal="right" wrapText="1"/>
      <protection locked="0"/>
    </xf>
    <xf numFmtId="0" fontId="7" fillId="34" borderId="66" xfId="0" applyFont="1" applyFill="1" applyBorder="1" applyAlignment="1" applyProtection="1">
      <alignment horizontal="center" vertical="center" wrapText="1"/>
      <protection locked="0"/>
    </xf>
    <xf numFmtId="0" fontId="7" fillId="34" borderId="78" xfId="0" applyFont="1" applyFill="1" applyBorder="1" applyAlignment="1" applyProtection="1">
      <alignment horizontal="center" vertical="center" wrapText="1"/>
      <protection locked="0"/>
    </xf>
    <xf numFmtId="0" fontId="7" fillId="34" borderId="76" xfId="0" applyFont="1" applyFill="1" applyBorder="1" applyAlignment="1" applyProtection="1">
      <alignment horizontal="center" vertical="center" wrapText="1"/>
      <protection locked="0"/>
    </xf>
    <xf numFmtId="0" fontId="7" fillId="34" borderId="90" xfId="0" applyFont="1" applyFill="1" applyBorder="1" applyAlignment="1" applyProtection="1">
      <alignment horizontal="center" vertical="center" wrapText="1"/>
      <protection locked="0"/>
    </xf>
    <xf numFmtId="0" fontId="7" fillId="34" borderId="0" xfId="0" applyFont="1" applyFill="1" applyBorder="1" applyAlignment="1" applyProtection="1">
      <alignment horizontal="center" vertical="center" wrapText="1"/>
      <protection locked="0"/>
    </xf>
    <xf numFmtId="0" fontId="7" fillId="34" borderId="45" xfId="0" applyFont="1" applyFill="1" applyBorder="1" applyAlignment="1" applyProtection="1">
      <alignment horizontal="center" vertical="center" wrapText="1"/>
      <protection locked="0"/>
    </xf>
    <xf numFmtId="0" fontId="7" fillId="34" borderId="91" xfId="0" applyFont="1" applyFill="1" applyBorder="1" applyAlignment="1" applyProtection="1">
      <alignment horizontal="center" vertical="center" wrapText="1"/>
      <protection locked="0"/>
    </xf>
    <xf numFmtId="0" fontId="7" fillId="34" borderId="74" xfId="0" applyFont="1" applyFill="1" applyBorder="1" applyAlignment="1" applyProtection="1">
      <alignment horizontal="center" vertical="center" wrapText="1"/>
      <protection locked="0"/>
    </xf>
    <xf numFmtId="0" fontId="7" fillId="34" borderId="75" xfId="0" applyFont="1" applyFill="1" applyBorder="1" applyAlignment="1" applyProtection="1">
      <alignment horizontal="center"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Currency 2" xfId="42"/>
    <cellStyle name="Gekoppelde cel" xfId="43"/>
    <cellStyle name="Followed Hyperlink" xfId="44"/>
    <cellStyle name="Goed" xfId="45"/>
    <cellStyle name="Hyperlink" xfId="46"/>
    <cellStyle name="Invoer" xfId="47"/>
    <cellStyle name="Comma" xfId="48"/>
    <cellStyle name="Comma [0]" xfId="49"/>
    <cellStyle name="Kop 1" xfId="50"/>
    <cellStyle name="Kop 2" xfId="51"/>
    <cellStyle name="Kop 3" xfId="52"/>
    <cellStyle name="Kop 4" xfId="53"/>
    <cellStyle name="Neutraal" xfId="54"/>
    <cellStyle name="Normal 2" xfId="55"/>
    <cellStyle name="Notitie" xfId="56"/>
    <cellStyle name="Ongeldig" xfId="57"/>
    <cellStyle name="Percent 2" xfId="58"/>
    <cellStyle name="Percent" xfId="59"/>
    <cellStyle name="Titel" xfId="60"/>
    <cellStyle name="Totaal" xfId="61"/>
    <cellStyle name="Uitvoer" xfId="62"/>
    <cellStyle name="Currency" xfId="63"/>
    <cellStyle name="Currency [0]" xfId="64"/>
    <cellStyle name="Verklarende tekst" xfId="65"/>
    <cellStyle name="Waarschuwingstekst" xfId="66"/>
  </cellStyles>
  <dxfs count="9">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color rgb="FF000000"/>
        </left>
        <right style="thin">
          <color rgb="FF000000"/>
        </right>
        <top style="thin"/>
        <bottom style="thin">
          <color rgb="FF000000"/>
        </bottom>
      </border>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590550</xdr:colOff>
      <xdr:row>55</xdr:row>
      <xdr:rowOff>161925</xdr:rowOff>
    </xdr:to>
    <xdr:sp>
      <xdr:nvSpPr>
        <xdr:cNvPr id="1" name="TextBox 1"/>
        <xdr:cNvSpPr txBox="1">
          <a:spLocks noChangeArrowheads="1"/>
        </xdr:cNvSpPr>
      </xdr:nvSpPr>
      <xdr:spPr>
        <a:xfrm>
          <a:off x="9525" y="0"/>
          <a:ext cx="5895975" cy="906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Deze pagina bevat algemene richtlijnen voor het invullen van deze template.  Lees deze aandachtig voor u start.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excelbestand kan gebruikt worden, zowel bij indiening van een aanvraag als bij de latere financiële eindverslaggeving van een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bestand is opgebouwd uit 3 delen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aanvraag,  te kopiëren en in te vullen per partner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overzichtsblad totalen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eindverslaggeving, te kopiëren en in te vullen per partner.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aanvraag en eindverslaggeving kiest u, afhankelijk van het verloningssysteem binnen uw organisatie (marktverloning of barema's) voor één van beide kostenstaten.  Indien u afspraken heeft met het</a:t>
          </a:r>
          <a:r>
            <a:rPr lang="en-US" cap="none" sz="1100" b="0" i="0" u="none" baseline="0">
              <a:solidFill>
                <a:srgbClr val="000000"/>
              </a:solidFill>
              <a:latin typeface="Calibri"/>
              <a:ea typeface="Calibri"/>
              <a:cs typeface="Calibri"/>
            </a:rPr>
            <a:t> Agentschap Innoveren en Ondernemen omtrent het gebruik van gemiddelde tarieven is het eenvoudiger om het tabblad barema/afspraken te gebruiken. </a:t>
          </a:r>
          <a:r>
            <a:rPr lang="en-US" cap="none" sz="1100" b="0" i="0" u="none" baseline="0">
              <a:solidFill>
                <a:srgbClr val="000000"/>
              </a:solidFill>
              <a:latin typeface="Calibri"/>
              <a:ea typeface="Calibri"/>
              <a:cs typeface="Calibri"/>
            </a:rPr>
            <a:t>Op de personeelskostberekening na zijn beide kostenstaten identiek.  Hoe de personeelskost in beide gevallen wordt opgebouwd, is beschreven in de tekst van het kostenmodel.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Elke partner of onderzoekspartner binnen een project vult een afzonderlijke kostenstaat in.  Alle kostenstaten worden door de coördinator van het project verzameld</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coördinator vult het totaaloverzicht in op het daarvoor bestemde tabblad.  Alle tabbladen en het overzichtsblad worden verzameld in 1 excelbestand.  Om foutboodschappen te vermijden, is het aan te raden om telkens de originele aanvraagtemplate te kopiëren en geen kopie te maken van een kopie. Elk tabblad krijgt de naam van de partnerorganisatie. Dit bestand (geen pdf) wordt bezorgd aan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tesamen met de projectaanvraag of het eindverslag.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 het indienen van de excel-file als financieel eindverslag verklaart u dat de meegedeelde gegevens en kosten in dit verslag volledig en definitief</a:t>
          </a:r>
          <a:r>
            <a:rPr lang="en-US" cap="none" sz="1100" b="1" i="0" u="none" baseline="0">
              <a:solidFill>
                <a:srgbClr val="000000"/>
              </a:solidFill>
              <a:latin typeface="Calibri"/>
              <a:ea typeface="Calibri"/>
              <a:cs typeface="Calibri"/>
            </a:rPr>
            <a:t> zijn.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Enkel de witte velden moeten ingevuld worden en moeten reële kosten betreffen. De grijze velden zijn ofwel informatief ofwel berekende velden die niet editeerbaar zijn.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Omwille van beveiliging kunt u zelf geen rijen invoegen. Er werden door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een aantal rijen gedefinieerd die u eventueel kan vermeerderen of verminderen door gebruik te maken van de hide-functie in excel. Indien u toch meer rijen nodig heeft dan voorzien, dient u contact op te nemen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zal u een aangepaste file bezorgd worden.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tabbladen zijn opgebouwd voor de maximale duur van de verschillende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projecttypes.  U kan het aantal jaarkolommen verminderen of vermeerderen via de hide-functie, afhankelijk van de duur van uw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Indien er vragen zijn, of suggesties ter verbetering, neem dan contact op met het </a:t>
          </a:r>
          <a:r>
            <a:rPr lang="en-US" cap="none" sz="1100" b="0" i="0" u="none" baseline="0">
              <a:solidFill>
                <a:srgbClr val="000000"/>
              </a:solidFill>
              <a:latin typeface="Calibri"/>
              <a:ea typeface="Calibri"/>
              <a:cs typeface="Calibri"/>
            </a:rPr>
            <a:t>Agentschap Innoveren en Ondernemen</a:t>
          </a:r>
          <a:r>
            <a:rPr lang="en-US" cap="none" sz="1100" b="0" i="0" u="none" baseline="0">
              <a:solidFill>
                <a:srgbClr val="000000"/>
              </a:solidFill>
              <a:latin typeface="Calibri"/>
              <a:ea typeface="Calibri"/>
              <a:cs typeface="Calibri"/>
            </a:rPr>
            <a:t> op </a:t>
          </a:r>
          <a:r>
            <a:rPr lang="en-US" cap="none" sz="1100" b="0" i="0" u="sng" baseline="0">
              <a:solidFill>
                <a:srgbClr val="000000"/>
              </a:solidFill>
              <a:latin typeface="Calibri"/>
              <a:ea typeface="Calibri"/>
              <a:cs typeface="Calibri"/>
            </a:rPr>
            <a:t>verificatie@vlaio.be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Welke kosten aanvaardbaar zijn voor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 en welke verantwoording er nodig is, wordt in detail toegelicht in het toelichtingsdocument bij het kostenmodel. Deze tekst vindt u op onze website bij de indiendocumenten van het gekozen projecttype.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Om voor zoveel mogelijk klanten bruikbaar te zijn, is deze template opgemaakt als Excel 97-2003 bestand.  Let hier op bij het samenvoegen van diverse bestanden.</a:t>
          </a:r>
          <a:r>
            <a:rPr lang="en-US" cap="none" sz="10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dr\AppData\Local\Microsoft\Windows\Temporary%20Internet%20Files\Content.Outlook\GSFRT1T7\template%20kostenmodel_werkversie%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C\AppData\Local\Microsoft\Windows\Temporary%20Internet%20Files\Content.Outlook\0K61JD0O\template%20kostenmodelBASIS-vervollediging%20vs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C\AppData\Local\Microsoft\Windows\Temporary%20Internet%20Files\Content.Outlook\0K61JD0O\template%20kostenmodel%20bedrijfsprojecten-demo%2017d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marktverloning-aanvraag"/>
      <sheetName val="overheidsbarema-aanvraag"/>
      <sheetName val="Totalen"/>
      <sheetName val="marktverloning-afrekening"/>
      <sheetName val="overheidsbarema-afrekening"/>
    </sheetNames>
    <sheetDataSet>
      <sheetData sheetId="1">
        <row r="1">
          <cell r="G1">
            <v>0.02</v>
          </cell>
          <cell r="I1">
            <v>0.01</v>
          </cell>
          <cell r="K1">
            <v>0.03</v>
          </cell>
          <cell r="M1">
            <v>0.06</v>
          </cell>
          <cell r="O1">
            <v>0.01</v>
          </cell>
          <cell r="Q1">
            <v>1.55</v>
          </cell>
        </row>
        <row r="15">
          <cell r="E15">
            <v>100</v>
          </cell>
          <cell r="F15">
            <v>100</v>
          </cell>
          <cell r="G15">
            <v>100</v>
          </cell>
          <cell r="H15">
            <v>100</v>
          </cell>
          <cell r="I15">
            <v>100</v>
          </cell>
          <cell r="J15">
            <v>100</v>
          </cell>
          <cell r="P15">
            <v>1.58</v>
          </cell>
          <cell r="Q15">
            <v>12</v>
          </cell>
          <cell r="R15">
            <v>12</v>
          </cell>
          <cell r="S15">
            <v>12</v>
          </cell>
          <cell r="T15">
            <v>12</v>
          </cell>
          <cell r="U15">
            <v>12</v>
          </cell>
          <cell r="V15">
            <v>12</v>
          </cell>
        </row>
        <row r="16">
          <cell r="E16">
            <v>50</v>
          </cell>
          <cell r="P16">
            <v>1</v>
          </cell>
          <cell r="Q16">
            <v>12</v>
          </cell>
          <cell r="R16">
            <v>12</v>
          </cell>
          <cell r="S16">
            <v>12</v>
          </cell>
          <cell r="T16">
            <v>12</v>
          </cell>
          <cell r="U16">
            <v>12</v>
          </cell>
          <cell r="V16">
            <v>12</v>
          </cell>
        </row>
        <row r="17">
          <cell r="E17">
            <v>200</v>
          </cell>
          <cell r="P17">
            <v>1.55</v>
          </cell>
          <cell r="Q17">
            <v>20</v>
          </cell>
          <cell r="R17">
            <v>10</v>
          </cell>
        </row>
        <row r="18">
          <cell r="P18">
            <v>1</v>
          </cell>
        </row>
        <row r="19">
          <cell r="P19">
            <v>1.55</v>
          </cell>
        </row>
        <row r="20">
          <cell r="P20">
            <v>1.55</v>
          </cell>
        </row>
        <row r="21">
          <cell r="E21">
            <v>100</v>
          </cell>
          <cell r="P21">
            <v>1.55</v>
          </cell>
          <cell r="Q21">
            <v>20</v>
          </cell>
        </row>
        <row r="22">
          <cell r="P22">
            <v>1</v>
          </cell>
        </row>
        <row r="23">
          <cell r="P23">
            <v>1</v>
          </cell>
        </row>
        <row r="24">
          <cell r="P24">
            <v>1</v>
          </cell>
        </row>
        <row r="25">
          <cell r="P25">
            <v>1</v>
          </cell>
        </row>
        <row r="26">
          <cell r="P26">
            <v>1</v>
          </cell>
        </row>
        <row r="27">
          <cell r="P27">
            <v>1</v>
          </cell>
        </row>
        <row r="28">
          <cell r="P28">
            <v>1</v>
          </cell>
        </row>
        <row r="29">
          <cell r="P29">
            <v>1</v>
          </cell>
        </row>
        <row r="30">
          <cell r="P30">
            <v>1</v>
          </cell>
        </row>
        <row r="31">
          <cell r="P31">
            <v>1</v>
          </cell>
        </row>
        <row r="32">
          <cell r="P32">
            <v>1</v>
          </cell>
        </row>
        <row r="33">
          <cell r="P33">
            <v>1</v>
          </cell>
        </row>
        <row r="34">
          <cell r="P34">
            <v>1</v>
          </cell>
        </row>
        <row r="35">
          <cell r="P35">
            <v>1</v>
          </cell>
        </row>
        <row r="36">
          <cell r="P36">
            <v>1</v>
          </cell>
        </row>
        <row r="37">
          <cell r="P37">
            <v>1</v>
          </cell>
        </row>
        <row r="38">
          <cell r="P38">
            <v>1</v>
          </cell>
        </row>
        <row r="39">
          <cell r="P39">
            <v>1</v>
          </cell>
        </row>
        <row r="40">
          <cell r="P40">
            <v>1</v>
          </cell>
        </row>
        <row r="41">
          <cell r="P41">
            <v>1</v>
          </cell>
        </row>
        <row r="42">
          <cell r="P42">
            <v>1</v>
          </cell>
        </row>
        <row r="43">
          <cell r="P43">
            <v>1</v>
          </cell>
        </row>
        <row r="44">
          <cell r="P44">
            <v>1</v>
          </cell>
        </row>
        <row r="45">
          <cell r="P45">
            <v>1</v>
          </cell>
        </row>
        <row r="46">
          <cell r="P46">
            <v>1</v>
          </cell>
        </row>
        <row r="47">
          <cell r="P47">
            <v>1</v>
          </cell>
        </row>
        <row r="48">
          <cell r="P48">
            <v>1</v>
          </cell>
        </row>
        <row r="49">
          <cell r="P49">
            <v>1</v>
          </cell>
        </row>
        <row r="50">
          <cell r="P50">
            <v>1</v>
          </cell>
        </row>
        <row r="51">
          <cell r="P51">
            <v>1</v>
          </cell>
        </row>
        <row r="52">
          <cell r="P52">
            <v>1</v>
          </cell>
        </row>
        <row r="53">
          <cell r="P53">
            <v>1</v>
          </cell>
        </row>
        <row r="54">
          <cell r="P54">
            <v>1</v>
          </cell>
        </row>
        <row r="55">
          <cell r="P55">
            <v>1</v>
          </cell>
        </row>
        <row r="56">
          <cell r="P56">
            <v>1</v>
          </cell>
        </row>
        <row r="57">
          <cell r="P57">
            <v>1</v>
          </cell>
        </row>
        <row r="58">
          <cell r="P58">
            <v>1</v>
          </cell>
        </row>
        <row r="59">
          <cell r="P59">
            <v>1</v>
          </cell>
        </row>
        <row r="60">
          <cell r="P60">
            <v>1</v>
          </cell>
        </row>
        <row r="61">
          <cell r="P61">
            <v>1</v>
          </cell>
        </row>
        <row r="62">
          <cell r="P62">
            <v>1</v>
          </cell>
        </row>
        <row r="63">
          <cell r="P63">
            <v>1</v>
          </cell>
        </row>
        <row r="64">
          <cell r="P64">
            <v>1</v>
          </cell>
        </row>
        <row r="65">
          <cell r="P65">
            <v>1</v>
          </cell>
        </row>
        <row r="66">
          <cell r="W66">
            <v>194</v>
          </cell>
        </row>
        <row r="86">
          <cell r="C86">
            <v>16.166666666666668</v>
          </cell>
          <cell r="D86">
            <v>20000</v>
          </cell>
        </row>
        <row r="93">
          <cell r="B93">
            <v>75000</v>
          </cell>
          <cell r="E93">
            <v>75000</v>
          </cell>
        </row>
        <row r="94">
          <cell r="B94">
            <v>210000</v>
          </cell>
          <cell r="C94">
            <v>70000</v>
          </cell>
          <cell r="D94">
            <v>50</v>
          </cell>
          <cell r="E94">
            <v>35000</v>
          </cell>
        </row>
        <row r="95">
          <cell r="B95">
            <v>100000</v>
          </cell>
          <cell r="C95">
            <v>20000</v>
          </cell>
          <cell r="D95">
            <v>75</v>
          </cell>
          <cell r="E95">
            <v>15000</v>
          </cell>
        </row>
        <row r="96">
          <cell r="B96">
            <v>50000</v>
          </cell>
          <cell r="D96">
            <v>23</v>
          </cell>
          <cell r="E96">
            <v>50000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20">
          <cell r="F120">
            <v>80000</v>
          </cell>
        </row>
        <row r="121">
          <cell r="F121">
            <v>40000</v>
          </cell>
        </row>
        <row r="122">
          <cell r="F122">
            <v>6000</v>
          </cell>
        </row>
        <row r="140">
          <cell r="F140">
            <v>126000</v>
          </cell>
        </row>
        <row r="155">
          <cell r="F155">
            <v>0</v>
          </cell>
        </row>
      </sheetData>
      <sheetData sheetId="2">
        <row r="17">
          <cell r="D17">
            <v>80000</v>
          </cell>
          <cell r="E17">
            <v>80000</v>
          </cell>
          <cell r="F17">
            <v>80000</v>
          </cell>
          <cell r="G17">
            <v>80000</v>
          </cell>
          <cell r="H17">
            <v>80000</v>
          </cell>
          <cell r="J17">
            <v>6</v>
          </cell>
          <cell r="K17">
            <v>6</v>
          </cell>
          <cell r="L17">
            <v>6</v>
          </cell>
          <cell r="M17">
            <v>6</v>
          </cell>
          <cell r="N17">
            <v>6</v>
          </cell>
        </row>
        <row r="18">
          <cell r="D18">
            <v>80000</v>
          </cell>
          <cell r="E18">
            <v>80000</v>
          </cell>
          <cell r="F18">
            <v>2</v>
          </cell>
          <cell r="J18">
            <v>5</v>
          </cell>
          <cell r="K18">
            <v>5</v>
          </cell>
        </row>
        <row r="19">
          <cell r="E19">
            <v>100000</v>
          </cell>
        </row>
        <row r="67">
          <cell r="P67">
            <v>40</v>
          </cell>
          <cell r="Q67">
            <v>266666.6666666667</v>
          </cell>
        </row>
        <row r="82">
          <cell r="C82">
            <v>3.3333333333333335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aanvraag-marktverloning"/>
      <sheetName val="aanvraag-barema"/>
      <sheetName val="totalen"/>
      <sheetName val="eindverslag-marktverloning"/>
      <sheetName val="eindverslag-barem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demo)"/>
      <sheetName val="INFO"/>
      <sheetName val="aanvraag-marktverloning"/>
      <sheetName val="aanvraag-barema"/>
      <sheetName val="totalen"/>
      <sheetName val="aanvraag-barema SBO"/>
      <sheetName val="totalen (demo)"/>
      <sheetName val="eindverslag-marktverl. (demo)"/>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ificatie@vlaio.be" TargetMode="External" /><Relationship Id="rId2" Type="http://schemas.openxmlformats.org/officeDocument/2006/relationships/hyperlink" Target="http://www.iwt.be/nieuws/een-vernieuwd-kostenmodel-voor-alle-iwt-projecttypes" TargetMode="External" /><Relationship Id="rId3" Type="http://schemas.openxmlformats.org/officeDocument/2006/relationships/hyperlink" Target="https://www.vlaio.be/nl/subsidies/documenten/kostenmodel-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75"/>
  <sheetViews>
    <sheetView zoomScalePageLayoutView="0" workbookViewId="0" topLeftCell="A34">
      <selection activeCell="A60" sqref="A60:D60"/>
    </sheetView>
  </sheetViews>
  <sheetFormatPr defaultColWidth="8.8515625" defaultRowHeight="12.75"/>
  <cols>
    <col min="1" max="10" width="8.8515625" style="12" customWidth="1"/>
    <col min="11" max="11" width="9.140625" style="12" customWidth="1"/>
    <col min="12" max="16384" width="8.8515625" style="12" customWidth="1"/>
  </cols>
  <sheetData>
    <row r="1" spans="10:18" ht="12.75">
      <c r="J1" s="10"/>
      <c r="K1" s="11"/>
      <c r="L1" s="11"/>
      <c r="M1" s="11"/>
      <c r="N1" s="11"/>
      <c r="O1" s="11"/>
      <c r="P1" s="11"/>
      <c r="Q1" s="11"/>
      <c r="R1" s="11"/>
    </row>
    <row r="2" spans="10:18" ht="12.75">
      <c r="J2" s="11"/>
      <c r="K2" s="11"/>
      <c r="L2" s="11"/>
      <c r="M2" s="11"/>
      <c r="N2" s="11"/>
      <c r="O2" s="11"/>
      <c r="P2" s="11"/>
      <c r="Q2" s="11"/>
      <c r="R2" s="11"/>
    </row>
    <row r="3" spans="10:18" ht="12.75">
      <c r="J3" s="11"/>
      <c r="K3" s="11"/>
      <c r="L3" s="11"/>
      <c r="M3" s="11"/>
      <c r="N3" s="11"/>
      <c r="O3" s="11"/>
      <c r="P3" s="11"/>
      <c r="Q3" s="11"/>
      <c r="R3" s="11"/>
    </row>
    <row r="4" spans="10:18" ht="12.75">
      <c r="J4" s="11"/>
      <c r="K4" s="11"/>
      <c r="L4" s="11"/>
      <c r="M4" s="11"/>
      <c r="N4" s="11"/>
      <c r="O4" s="11"/>
      <c r="P4" s="11"/>
      <c r="Q4" s="11"/>
      <c r="R4" s="11"/>
    </row>
    <row r="5" spans="10:18" ht="12.75">
      <c r="J5" s="11"/>
      <c r="K5" s="11"/>
      <c r="L5" s="11"/>
      <c r="M5" s="11"/>
      <c r="N5" s="11"/>
      <c r="O5" s="11"/>
      <c r="P5" s="11"/>
      <c r="Q5" s="11"/>
      <c r="R5" s="11"/>
    </row>
    <row r="6" spans="10:18" ht="12.75">
      <c r="J6" s="11"/>
      <c r="K6" s="11"/>
      <c r="L6" s="11"/>
      <c r="M6" s="11"/>
      <c r="N6" s="11"/>
      <c r="O6" s="11"/>
      <c r="P6" s="11"/>
      <c r="Q6" s="11"/>
      <c r="R6" s="11"/>
    </row>
    <row r="7" spans="10:18" ht="12.75">
      <c r="J7" s="11"/>
      <c r="K7" s="11"/>
      <c r="L7" s="11"/>
      <c r="M7" s="11"/>
      <c r="N7" s="11"/>
      <c r="O7" s="11"/>
      <c r="P7" s="11"/>
      <c r="Q7" s="11"/>
      <c r="R7" s="11"/>
    </row>
    <row r="8" spans="10:18" ht="12.75">
      <c r="J8" s="11"/>
      <c r="K8" s="11"/>
      <c r="L8" s="11"/>
      <c r="M8" s="11"/>
      <c r="N8" s="11"/>
      <c r="O8" s="11"/>
      <c r="P8" s="11"/>
      <c r="Q8" s="11"/>
      <c r="R8" s="11"/>
    </row>
    <row r="9" spans="10:18" ht="12.75">
      <c r="J9" s="11"/>
      <c r="K9" s="11"/>
      <c r="L9" s="11"/>
      <c r="M9" s="11"/>
      <c r="N9" s="11"/>
      <c r="O9" s="11"/>
      <c r="P9" s="11"/>
      <c r="Q9" s="11"/>
      <c r="R9" s="11"/>
    </row>
    <row r="10" spans="10:18" ht="12.75">
      <c r="J10" s="11"/>
      <c r="K10" s="11"/>
      <c r="L10" s="11"/>
      <c r="M10" s="11"/>
      <c r="N10" s="11"/>
      <c r="O10" s="11"/>
      <c r="P10" s="11"/>
      <c r="Q10" s="11"/>
      <c r="R10" s="11"/>
    </row>
    <row r="11" spans="10:18" ht="12.75">
      <c r="J11" s="11"/>
      <c r="K11" s="11"/>
      <c r="L11" s="11"/>
      <c r="M11" s="11"/>
      <c r="N11" s="11"/>
      <c r="O11" s="11"/>
      <c r="P11" s="11"/>
      <c r="Q11" s="11"/>
      <c r="R11" s="11"/>
    </row>
    <row r="12" spans="10:18" ht="12.75">
      <c r="J12" s="11"/>
      <c r="K12" s="11"/>
      <c r="L12" s="11"/>
      <c r="M12" s="11"/>
      <c r="N12" s="11"/>
      <c r="O12" s="11"/>
      <c r="P12" s="11"/>
      <c r="Q12" s="11"/>
      <c r="R12" s="11"/>
    </row>
    <row r="13" spans="10:18" ht="12.75">
      <c r="J13" s="11"/>
      <c r="K13" s="11"/>
      <c r="L13" s="11"/>
      <c r="M13" s="11"/>
      <c r="N13" s="11"/>
      <c r="O13" s="11"/>
      <c r="P13" s="11"/>
      <c r="Q13" s="11"/>
      <c r="R13" s="11"/>
    </row>
    <row r="14" spans="10:18" ht="12.75">
      <c r="J14" s="11"/>
      <c r="K14" s="11"/>
      <c r="L14" s="11"/>
      <c r="M14" s="11"/>
      <c r="N14" s="11"/>
      <c r="O14" s="11"/>
      <c r="P14" s="11"/>
      <c r="Q14" s="11"/>
      <c r="R14" s="11"/>
    </row>
    <row r="15" spans="10:18" ht="12.75">
      <c r="J15" s="11"/>
      <c r="K15" s="11"/>
      <c r="L15" s="11"/>
      <c r="M15" s="11"/>
      <c r="N15" s="11"/>
      <c r="O15" s="11"/>
      <c r="P15" s="11"/>
      <c r="Q15" s="11"/>
      <c r="R15" s="11"/>
    </row>
    <row r="16" spans="10:18" ht="12.75">
      <c r="J16" s="11"/>
      <c r="K16" s="11"/>
      <c r="L16" s="11"/>
      <c r="M16" s="11"/>
      <c r="N16" s="11"/>
      <c r="O16" s="11"/>
      <c r="P16" s="11"/>
      <c r="Q16" s="11"/>
      <c r="R16" s="11"/>
    </row>
    <row r="17" spans="10:18" ht="12.75">
      <c r="J17" s="11"/>
      <c r="K17" s="11"/>
      <c r="L17" s="11"/>
      <c r="M17" s="11"/>
      <c r="N17" s="11"/>
      <c r="O17" s="11"/>
      <c r="P17" s="11"/>
      <c r="Q17" s="11"/>
      <c r="R17" s="11"/>
    </row>
    <row r="18" spans="10:18" ht="12.75">
      <c r="J18" s="11"/>
      <c r="K18" s="11"/>
      <c r="L18" s="11"/>
      <c r="M18" s="11"/>
      <c r="N18" s="11"/>
      <c r="O18" s="11"/>
      <c r="P18" s="11"/>
      <c r="Q18" s="11"/>
      <c r="R18" s="11"/>
    </row>
    <row r="19" spans="10:18" ht="12.75">
      <c r="J19" s="11"/>
      <c r="K19" s="11"/>
      <c r="L19" s="11"/>
      <c r="M19" s="11"/>
      <c r="N19" s="11"/>
      <c r="O19" s="11"/>
      <c r="P19" s="11"/>
      <c r="Q19" s="11"/>
      <c r="R19" s="11"/>
    </row>
    <row r="20" spans="10:18" ht="12.75">
      <c r="J20" s="11"/>
      <c r="K20" s="11"/>
      <c r="L20" s="11"/>
      <c r="M20" s="11"/>
      <c r="N20" s="11"/>
      <c r="O20" s="11"/>
      <c r="P20" s="11"/>
      <c r="Q20" s="11"/>
      <c r="R20" s="11"/>
    </row>
    <row r="21" spans="10:18" ht="12.75">
      <c r="J21" s="11"/>
      <c r="K21" s="11"/>
      <c r="L21" s="11"/>
      <c r="M21" s="11"/>
      <c r="N21" s="11"/>
      <c r="O21" s="11"/>
      <c r="P21" s="11"/>
      <c r="Q21" s="11"/>
      <c r="R21" s="11"/>
    </row>
    <row r="22" spans="10:18" ht="12.75">
      <c r="J22" s="11"/>
      <c r="K22" s="11"/>
      <c r="L22" s="11"/>
      <c r="M22" s="11"/>
      <c r="N22" s="11"/>
      <c r="O22" s="11"/>
      <c r="P22" s="11"/>
      <c r="Q22" s="11"/>
      <c r="R22" s="11"/>
    </row>
    <row r="23" spans="10:18" ht="12.75">
      <c r="J23" s="11"/>
      <c r="K23" s="11"/>
      <c r="L23" s="11"/>
      <c r="M23" s="11"/>
      <c r="N23" s="11"/>
      <c r="O23" s="11"/>
      <c r="P23" s="11"/>
      <c r="Q23" s="11"/>
      <c r="R23" s="11"/>
    </row>
    <row r="24" spans="10:18" ht="12.75">
      <c r="J24" s="11"/>
      <c r="K24" s="11"/>
      <c r="L24" s="11"/>
      <c r="M24" s="11"/>
      <c r="N24" s="11"/>
      <c r="O24" s="11"/>
      <c r="P24" s="11"/>
      <c r="Q24" s="11"/>
      <c r="R24" s="11"/>
    </row>
    <row r="25" spans="10:18" ht="12.75">
      <c r="J25" s="11"/>
      <c r="K25" s="11"/>
      <c r="L25" s="11"/>
      <c r="M25" s="11"/>
      <c r="N25" s="11"/>
      <c r="O25" s="11"/>
      <c r="P25" s="11"/>
      <c r="Q25" s="11"/>
      <c r="R25" s="11"/>
    </row>
    <row r="26" spans="10:18" ht="12.75">
      <c r="J26" s="11"/>
      <c r="K26" s="11"/>
      <c r="L26" s="11"/>
      <c r="M26" s="11"/>
      <c r="N26" s="11"/>
      <c r="O26" s="11"/>
      <c r="P26" s="11"/>
      <c r="Q26" s="11"/>
      <c r="R26" s="11"/>
    </row>
    <row r="27" spans="10:18" ht="12.75">
      <c r="J27" s="11"/>
      <c r="K27" s="11"/>
      <c r="L27" s="11"/>
      <c r="M27" s="11"/>
      <c r="N27" s="11"/>
      <c r="O27" s="11"/>
      <c r="P27" s="11"/>
      <c r="Q27" s="11"/>
      <c r="R27" s="11"/>
    </row>
    <row r="28" spans="10:18" ht="12.75">
      <c r="J28" s="11"/>
      <c r="K28" s="11"/>
      <c r="L28" s="11"/>
      <c r="M28" s="11"/>
      <c r="N28" s="11"/>
      <c r="O28" s="11"/>
      <c r="P28" s="11"/>
      <c r="Q28" s="11"/>
      <c r="R28" s="11"/>
    </row>
    <row r="29" spans="10:18" ht="12.75">
      <c r="J29" s="11"/>
      <c r="K29" s="11"/>
      <c r="L29" s="11"/>
      <c r="M29" s="11"/>
      <c r="N29" s="11"/>
      <c r="O29" s="11"/>
      <c r="P29" s="11"/>
      <c r="Q29" s="11"/>
      <c r="R29" s="11"/>
    </row>
    <row r="30" spans="10:18" ht="12.75">
      <c r="J30" s="11"/>
      <c r="K30" s="11"/>
      <c r="L30" s="11"/>
      <c r="M30" s="11"/>
      <c r="N30" s="11"/>
      <c r="O30" s="11"/>
      <c r="P30" s="11"/>
      <c r="Q30" s="11"/>
      <c r="R30" s="11"/>
    </row>
    <row r="31" spans="10:18" ht="12.75">
      <c r="J31" s="11"/>
      <c r="K31" s="11"/>
      <c r="L31" s="11"/>
      <c r="M31" s="11"/>
      <c r="N31" s="11"/>
      <c r="O31" s="11"/>
      <c r="P31" s="11"/>
      <c r="Q31" s="11"/>
      <c r="R31" s="11"/>
    </row>
    <row r="32" spans="10:18" ht="12.75">
      <c r="J32" s="11"/>
      <c r="K32" s="11"/>
      <c r="L32" s="11"/>
      <c r="M32" s="11"/>
      <c r="N32" s="11"/>
      <c r="O32" s="11"/>
      <c r="P32" s="11"/>
      <c r="Q32" s="11"/>
      <c r="R32" s="11"/>
    </row>
    <row r="33" spans="10:18" ht="12.75">
      <c r="J33" s="11"/>
      <c r="K33" s="11"/>
      <c r="L33" s="11"/>
      <c r="M33" s="11"/>
      <c r="N33" s="11"/>
      <c r="O33" s="11"/>
      <c r="P33" s="11"/>
      <c r="Q33" s="11"/>
      <c r="R33" s="11"/>
    </row>
    <row r="34" spans="10:18" ht="12.75">
      <c r="J34" s="11"/>
      <c r="K34" s="11"/>
      <c r="L34" s="11"/>
      <c r="M34" s="11"/>
      <c r="N34" s="11"/>
      <c r="O34" s="11"/>
      <c r="P34" s="11"/>
      <c r="Q34" s="11"/>
      <c r="R34" s="11"/>
    </row>
    <row r="35" spans="10:18" ht="12.75">
      <c r="J35" s="11"/>
      <c r="K35" s="11"/>
      <c r="L35" s="11"/>
      <c r="M35" s="11"/>
      <c r="N35" s="11"/>
      <c r="O35" s="11"/>
      <c r="P35" s="11"/>
      <c r="Q35" s="11"/>
      <c r="R35" s="11"/>
    </row>
    <row r="36" spans="10:18" ht="12.75">
      <c r="J36" s="11"/>
      <c r="K36" s="11"/>
      <c r="L36" s="11"/>
      <c r="M36" s="11"/>
      <c r="N36" s="11"/>
      <c r="O36" s="11"/>
      <c r="P36" s="11"/>
      <c r="Q36" s="11"/>
      <c r="R36" s="11"/>
    </row>
    <row r="37" spans="10:18" ht="12.75">
      <c r="J37" s="11"/>
      <c r="K37" s="11"/>
      <c r="L37" s="11"/>
      <c r="M37" s="11"/>
      <c r="N37" s="11"/>
      <c r="O37" s="11"/>
      <c r="P37" s="11"/>
      <c r="Q37" s="11"/>
      <c r="R37" s="11"/>
    </row>
    <row r="38" spans="10:18" ht="12.75">
      <c r="J38" s="11"/>
      <c r="K38" s="11"/>
      <c r="L38" s="11"/>
      <c r="M38" s="11"/>
      <c r="N38" s="11"/>
      <c r="O38" s="11"/>
      <c r="P38" s="11"/>
      <c r="Q38" s="11"/>
      <c r="R38" s="11"/>
    </row>
    <row r="39" spans="10:18" ht="12.75">
      <c r="J39" s="11"/>
      <c r="K39" s="11"/>
      <c r="L39" s="11"/>
      <c r="M39" s="11"/>
      <c r="N39" s="11"/>
      <c r="O39" s="11"/>
      <c r="P39" s="11"/>
      <c r="Q39" s="11"/>
      <c r="R39" s="11"/>
    </row>
    <row r="40" spans="10:18" ht="12.75">
      <c r="J40" s="11"/>
      <c r="K40" s="11"/>
      <c r="L40" s="11"/>
      <c r="M40" s="11"/>
      <c r="N40" s="11"/>
      <c r="O40" s="11"/>
      <c r="P40" s="11"/>
      <c r="Q40" s="11"/>
      <c r="R40" s="11"/>
    </row>
    <row r="41" spans="10:18" ht="12.75">
      <c r="J41" s="11"/>
      <c r="K41" s="11"/>
      <c r="L41" s="11"/>
      <c r="M41" s="11"/>
      <c r="N41" s="11"/>
      <c r="O41" s="11"/>
      <c r="P41" s="11"/>
      <c r="Q41" s="11"/>
      <c r="R41" s="11"/>
    </row>
    <row r="42" spans="10:18" ht="12.75">
      <c r="J42" s="11"/>
      <c r="K42" s="11"/>
      <c r="L42" s="11"/>
      <c r="M42" s="11"/>
      <c r="N42" s="11"/>
      <c r="O42" s="11"/>
      <c r="P42" s="11"/>
      <c r="Q42" s="11"/>
      <c r="R42" s="11"/>
    </row>
    <row r="43" spans="10:18" ht="12.75">
      <c r="J43" s="11"/>
      <c r="K43" s="11"/>
      <c r="L43" s="11"/>
      <c r="M43" s="11"/>
      <c r="N43" s="11"/>
      <c r="O43" s="11"/>
      <c r="P43" s="11"/>
      <c r="Q43" s="11"/>
      <c r="R43" s="11"/>
    </row>
    <row r="44" spans="10:18" ht="12.75">
      <c r="J44" s="11"/>
      <c r="K44" s="11"/>
      <c r="L44" s="11"/>
      <c r="M44" s="11"/>
      <c r="N44" s="11"/>
      <c r="O44" s="11"/>
      <c r="P44" s="11"/>
      <c r="Q44" s="11"/>
      <c r="R44" s="11"/>
    </row>
    <row r="45" spans="10:18" ht="12.75">
      <c r="J45" s="11"/>
      <c r="K45" s="11"/>
      <c r="L45" s="11"/>
      <c r="M45" s="11"/>
      <c r="N45" s="11"/>
      <c r="O45" s="11"/>
      <c r="P45" s="11"/>
      <c r="Q45" s="11"/>
      <c r="R45" s="11"/>
    </row>
    <row r="46" spans="10:18" ht="12.75">
      <c r="J46" s="11"/>
      <c r="K46" s="11"/>
      <c r="L46" s="11"/>
      <c r="M46" s="11"/>
      <c r="N46" s="11"/>
      <c r="O46" s="11"/>
      <c r="P46" s="11"/>
      <c r="Q46" s="11"/>
      <c r="R46" s="11"/>
    </row>
    <row r="47" spans="10:18" ht="12.75">
      <c r="J47" s="11"/>
      <c r="K47" s="11"/>
      <c r="L47" s="11"/>
      <c r="M47" s="11"/>
      <c r="N47" s="11"/>
      <c r="O47" s="11"/>
      <c r="P47" s="11"/>
      <c r="Q47" s="11"/>
      <c r="R47" s="11"/>
    </row>
    <row r="48" spans="10:18" ht="12.75">
      <c r="J48" s="11"/>
      <c r="K48" s="11"/>
      <c r="L48" s="11"/>
      <c r="M48" s="11"/>
      <c r="N48" s="11"/>
      <c r="O48" s="11"/>
      <c r="P48" s="11"/>
      <c r="Q48" s="11"/>
      <c r="R48" s="11"/>
    </row>
    <row r="49" spans="10:18" ht="12.75">
      <c r="J49" s="11"/>
      <c r="K49" s="11"/>
      <c r="L49" s="11"/>
      <c r="M49" s="11"/>
      <c r="N49" s="11"/>
      <c r="O49" s="11"/>
      <c r="P49" s="11"/>
      <c r="Q49" s="11"/>
      <c r="R49" s="11"/>
    </row>
    <row r="58" spans="1:18" s="338" customFormat="1" ht="12.75">
      <c r="A58" s="338" t="s">
        <v>79</v>
      </c>
      <c r="J58" s="339"/>
      <c r="K58" s="339"/>
      <c r="L58" s="339"/>
      <c r="M58" s="339"/>
      <c r="N58" s="339"/>
      <c r="O58" s="339"/>
      <c r="P58" s="339"/>
      <c r="Q58" s="339"/>
      <c r="R58" s="339"/>
    </row>
    <row r="59" spans="1:18" s="338" customFormat="1" ht="12.75">
      <c r="A59" s="340" t="s">
        <v>176</v>
      </c>
      <c r="B59" s="340"/>
      <c r="C59" s="340"/>
      <c r="J59" s="339"/>
      <c r="K59" s="339"/>
      <c r="L59" s="339"/>
      <c r="M59" s="339"/>
      <c r="N59" s="339"/>
      <c r="O59" s="339"/>
      <c r="P59" s="339"/>
      <c r="Q59" s="339"/>
      <c r="R59" s="339"/>
    </row>
    <row r="60" spans="1:18" s="338" customFormat="1" ht="12.75">
      <c r="A60" s="340" t="s">
        <v>177</v>
      </c>
      <c r="B60" s="340"/>
      <c r="C60" s="340"/>
      <c r="D60" s="340"/>
      <c r="J60" s="339"/>
      <c r="K60" s="339"/>
      <c r="L60" s="339"/>
      <c r="M60" s="339"/>
      <c r="N60" s="339"/>
      <c r="O60" s="339"/>
      <c r="P60" s="339"/>
      <c r="Q60" s="339"/>
      <c r="R60" s="339"/>
    </row>
    <row r="61" spans="10:18" s="338" customFormat="1" ht="12.75">
      <c r="J61" s="339"/>
      <c r="K61" s="339"/>
      <c r="L61" s="339"/>
      <c r="M61" s="339"/>
      <c r="N61" s="339"/>
      <c r="O61" s="339"/>
      <c r="P61" s="339"/>
      <c r="Q61" s="339"/>
      <c r="R61" s="339"/>
    </row>
    <row r="62" spans="10:18" s="338" customFormat="1" ht="12.75">
      <c r="J62" s="339"/>
      <c r="K62" s="339"/>
      <c r="L62" s="339"/>
      <c r="M62" s="339"/>
      <c r="N62" s="339"/>
      <c r="O62" s="339"/>
      <c r="P62" s="339"/>
      <c r="Q62" s="339"/>
      <c r="R62" s="339"/>
    </row>
    <row r="63" spans="10:18" s="338" customFormat="1" ht="12.75">
      <c r="J63" s="339"/>
      <c r="K63" s="339"/>
      <c r="L63" s="339"/>
      <c r="M63" s="339"/>
      <c r="N63" s="339"/>
      <c r="O63" s="339"/>
      <c r="P63" s="339"/>
      <c r="Q63" s="339"/>
      <c r="R63" s="339"/>
    </row>
    <row r="64" spans="10:18" s="338" customFormat="1" ht="12.75">
      <c r="J64" s="339"/>
      <c r="K64" s="339"/>
      <c r="L64" s="339"/>
      <c r="M64" s="339"/>
      <c r="N64" s="339"/>
      <c r="O64" s="339"/>
      <c r="P64" s="339"/>
      <c r="Q64" s="339"/>
      <c r="R64" s="339"/>
    </row>
    <row r="68" spans="10:18" ht="12.75">
      <c r="J68" s="11"/>
      <c r="K68" s="11"/>
      <c r="L68" s="11"/>
      <c r="M68" s="11"/>
      <c r="N68" s="11"/>
      <c r="O68" s="11"/>
      <c r="P68" s="11"/>
      <c r="Q68" s="11"/>
      <c r="R68" s="11"/>
    </row>
    <row r="69" spans="10:18" ht="12.75">
      <c r="J69" s="11"/>
      <c r="K69" s="11"/>
      <c r="L69" s="11"/>
      <c r="M69" s="11"/>
      <c r="N69" s="11"/>
      <c r="O69" s="11"/>
      <c r="P69" s="11"/>
      <c r="Q69" s="11"/>
      <c r="R69" s="11"/>
    </row>
    <row r="70" ht="12.75">
      <c r="A70" s="295" t="s">
        <v>132</v>
      </c>
    </row>
    <row r="71" ht="12.75">
      <c r="A71" s="295"/>
    </row>
    <row r="72" ht="12.75">
      <c r="A72" s="295" t="s">
        <v>128</v>
      </c>
    </row>
    <row r="73" ht="12.75">
      <c r="A73" s="295" t="s">
        <v>129</v>
      </c>
    </row>
    <row r="74" ht="12.75">
      <c r="A74" s="295" t="s">
        <v>130</v>
      </c>
    </row>
    <row r="75" ht="12.75">
      <c r="A75" s="295" t="s">
        <v>131</v>
      </c>
    </row>
  </sheetData>
  <sheetProtection password="C666" sheet="1"/>
  <mergeCells count="2">
    <mergeCell ref="A59:C59"/>
    <mergeCell ref="A60:D60"/>
  </mergeCells>
  <hyperlinks>
    <hyperlink ref="A59" r:id="rId1" display="verificatie@vlaio.be"/>
    <hyperlink ref="A60" r:id="rId2" display="Tekst van het kostenmodel"/>
    <hyperlink ref="A60:D60" r:id="rId3" display="Toelichtingsdocument bij het kostenmodel"/>
  </hyperlinks>
  <printOptions/>
  <pageMargins left="0.7086614173228347" right="0.7086614173228347" top="0.5511811023622047" bottom="0.5511811023622047" header="0.31496062992125984" footer="0.31496062992125984"/>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Z183"/>
  <sheetViews>
    <sheetView zoomScale="90" zoomScaleNormal="90" workbookViewId="0" topLeftCell="A101">
      <selection activeCell="A176" sqref="A176:X176"/>
    </sheetView>
  </sheetViews>
  <sheetFormatPr defaultColWidth="9.140625" defaultRowHeight="12.75"/>
  <cols>
    <col min="1" max="1" width="26.7109375" style="17" customWidth="1"/>
    <col min="2" max="2" width="13.8515625" style="17" customWidth="1"/>
    <col min="3" max="3" width="11.7109375" style="17" customWidth="1"/>
    <col min="4" max="4" width="13.421875" style="17" customWidth="1"/>
    <col min="5" max="5" width="11.421875" style="17" customWidth="1"/>
    <col min="6" max="6" width="9.57421875" style="17" customWidth="1"/>
    <col min="7" max="7" width="9.57421875" style="18" customWidth="1"/>
    <col min="8" max="9" width="9.57421875" style="17" hidden="1" customWidth="1"/>
    <col min="10" max="10" width="9.57421875" style="18" hidden="1" customWidth="1"/>
    <col min="11" max="13" width="5.57421875" style="18" customWidth="1"/>
    <col min="14" max="15" width="5.57421875" style="17" customWidth="1"/>
    <col min="16" max="16" width="7.140625" style="17" customWidth="1"/>
    <col min="17" max="17" width="5.8515625" style="17" customWidth="1"/>
    <col min="18" max="18" width="6.00390625" style="17" customWidth="1"/>
    <col min="19" max="19" width="5.8515625" style="17" customWidth="1"/>
    <col min="20" max="22" width="5.8515625" style="17" hidden="1" customWidth="1"/>
    <col min="23" max="23" width="5.8515625" style="17" customWidth="1"/>
    <col min="24" max="24" width="14.00390625" style="17" customWidth="1"/>
    <col min="25" max="25" width="10.421875" style="19" customWidth="1"/>
    <col min="26" max="26" width="8.8515625" style="19" customWidth="1"/>
    <col min="27" max="16384" width="9.140625" style="17" customWidth="1"/>
  </cols>
  <sheetData>
    <row r="1" spans="6:17" ht="12" hidden="1">
      <c r="F1" s="17" t="s">
        <v>42</v>
      </c>
      <c r="G1" s="18">
        <v>0.02</v>
      </c>
      <c r="H1" s="17" t="s">
        <v>43</v>
      </c>
      <c r="I1" s="17">
        <v>0.01</v>
      </c>
      <c r="J1" s="18" t="s">
        <v>44</v>
      </c>
      <c r="K1" s="18">
        <v>0.03</v>
      </c>
      <c r="L1" s="18" t="s">
        <v>45</v>
      </c>
      <c r="M1" s="18">
        <v>0.06</v>
      </c>
      <c r="N1" s="17" t="s">
        <v>46</v>
      </c>
      <c r="O1" s="17">
        <v>0.01</v>
      </c>
      <c r="P1" s="17" t="s">
        <v>47</v>
      </c>
      <c r="Q1" s="17">
        <v>1.55</v>
      </c>
    </row>
    <row r="2" spans="1:26" s="21" customFormat="1" ht="30.75" customHeight="1">
      <c r="A2" s="460" t="str">
        <f>"Kostenstaat partner "&amp;B7</f>
        <v>Kostenstaat partner </v>
      </c>
      <c r="B2" s="460"/>
      <c r="C2" s="460"/>
      <c r="D2" s="460"/>
      <c r="E2" s="460"/>
      <c r="F2" s="460"/>
      <c r="G2" s="460"/>
      <c r="H2" s="460"/>
      <c r="I2" s="460"/>
      <c r="J2" s="460"/>
      <c r="K2" s="460"/>
      <c r="L2" s="460"/>
      <c r="M2" s="460"/>
      <c r="N2" s="460"/>
      <c r="O2" s="460"/>
      <c r="P2" s="460"/>
      <c r="Q2" s="460"/>
      <c r="R2" s="460"/>
      <c r="S2" s="460"/>
      <c r="T2" s="460"/>
      <c r="U2" s="460"/>
      <c r="V2" s="460"/>
      <c r="W2" s="460"/>
      <c r="X2" s="460"/>
      <c r="Y2" s="20"/>
      <c r="Z2" s="20"/>
    </row>
    <row r="3" ht="12.75" thickBot="1"/>
    <row r="4" spans="1:24" ht="12">
      <c r="A4" s="468" t="s">
        <v>87</v>
      </c>
      <c r="B4" s="469"/>
      <c r="C4" s="469"/>
      <c r="D4" s="469"/>
      <c r="E4" s="469"/>
      <c r="F4" s="469"/>
      <c r="G4" s="469"/>
      <c r="H4" s="469"/>
      <c r="I4" s="469"/>
      <c r="J4" s="469"/>
      <c r="K4" s="469"/>
      <c r="L4" s="469"/>
      <c r="M4" s="469"/>
      <c r="N4" s="469"/>
      <c r="O4" s="469"/>
      <c r="P4" s="469"/>
      <c r="Q4" s="469"/>
      <c r="R4" s="469"/>
      <c r="S4" s="469"/>
      <c r="T4" s="469"/>
      <c r="U4" s="469"/>
      <c r="V4" s="469"/>
      <c r="W4" s="469"/>
      <c r="X4" s="470"/>
    </row>
    <row r="5" spans="1:24" ht="12">
      <c r="A5" s="16" t="s">
        <v>77</v>
      </c>
      <c r="B5" s="446"/>
      <c r="C5" s="446"/>
      <c r="D5" s="446"/>
      <c r="E5" s="446"/>
      <c r="F5" s="446"/>
      <c r="G5" s="446"/>
      <c r="H5" s="446"/>
      <c r="I5" s="446"/>
      <c r="J5" s="446"/>
      <c r="K5" s="446"/>
      <c r="L5" s="446"/>
      <c r="M5" s="446"/>
      <c r="N5" s="446"/>
      <c r="O5" s="446"/>
      <c r="P5" s="446"/>
      <c r="Q5" s="446"/>
      <c r="R5" s="446"/>
      <c r="S5" s="446"/>
      <c r="T5" s="446"/>
      <c r="U5" s="446"/>
      <c r="V5" s="446"/>
      <c r="W5" s="446"/>
      <c r="X5" s="447"/>
    </row>
    <row r="6" spans="1:24" ht="12">
      <c r="A6" s="15" t="s">
        <v>78</v>
      </c>
      <c r="B6" s="446"/>
      <c r="C6" s="446"/>
      <c r="D6" s="446"/>
      <c r="E6" s="446"/>
      <c r="F6" s="446"/>
      <c r="G6" s="446"/>
      <c r="H6" s="446"/>
      <c r="I6" s="446"/>
      <c r="J6" s="446"/>
      <c r="K6" s="446"/>
      <c r="L6" s="446"/>
      <c r="M6" s="446"/>
      <c r="N6" s="446"/>
      <c r="O6" s="446"/>
      <c r="P6" s="446"/>
      <c r="Q6" s="446"/>
      <c r="R6" s="446"/>
      <c r="S6" s="446"/>
      <c r="T6" s="446"/>
      <c r="U6" s="446"/>
      <c r="V6" s="446"/>
      <c r="W6" s="446"/>
      <c r="X6" s="447"/>
    </row>
    <row r="7" spans="1:24" ht="12">
      <c r="A7" s="15" t="s">
        <v>80</v>
      </c>
      <c r="B7" s="446"/>
      <c r="C7" s="446"/>
      <c r="D7" s="446"/>
      <c r="E7" s="446"/>
      <c r="F7" s="446"/>
      <c r="G7" s="446"/>
      <c r="H7" s="446"/>
      <c r="I7" s="446"/>
      <c r="J7" s="446"/>
      <c r="K7" s="446"/>
      <c r="L7" s="446"/>
      <c r="M7" s="446"/>
      <c r="N7" s="446"/>
      <c r="O7" s="446"/>
      <c r="P7" s="446"/>
      <c r="Q7" s="446"/>
      <c r="R7" s="446"/>
      <c r="S7" s="446"/>
      <c r="T7" s="446"/>
      <c r="U7" s="446"/>
      <c r="V7" s="446"/>
      <c r="W7" s="446"/>
      <c r="X7" s="447"/>
    </row>
    <row r="8" spans="1:24" ht="36.75" customHeight="1" thickBot="1">
      <c r="A8" s="22" t="s">
        <v>81</v>
      </c>
      <c r="B8" s="472"/>
      <c r="C8" s="472"/>
      <c r="D8" s="472"/>
      <c r="E8" s="472"/>
      <c r="F8" s="472"/>
      <c r="G8" s="472"/>
      <c r="H8" s="472"/>
      <c r="I8" s="472"/>
      <c r="J8" s="472"/>
      <c r="K8" s="472"/>
      <c r="L8" s="472"/>
      <c r="M8" s="472"/>
      <c r="N8" s="472"/>
      <c r="O8" s="472"/>
      <c r="P8" s="472"/>
      <c r="Q8" s="472"/>
      <c r="R8" s="472"/>
      <c r="S8" s="472"/>
      <c r="T8" s="472"/>
      <c r="U8" s="472"/>
      <c r="V8" s="472"/>
      <c r="W8" s="472"/>
      <c r="X8" s="473"/>
    </row>
    <row r="9" ht="16.5" customHeight="1" thickBot="1"/>
    <row r="10" spans="1:26" ht="42.75" customHeight="1" thickBot="1">
      <c r="A10" s="341" t="s">
        <v>92</v>
      </c>
      <c r="B10" s="342"/>
      <c r="C10" s="342"/>
      <c r="D10" s="342"/>
      <c r="E10" s="342"/>
      <c r="F10" s="342"/>
      <c r="G10" s="342"/>
      <c r="H10" s="342"/>
      <c r="I10" s="342"/>
      <c r="J10" s="342"/>
      <c r="K10" s="342"/>
      <c r="L10" s="342"/>
      <c r="M10" s="342"/>
      <c r="N10" s="342"/>
      <c r="O10" s="342"/>
      <c r="P10" s="342"/>
      <c r="Q10" s="342"/>
      <c r="R10" s="342"/>
      <c r="S10" s="342"/>
      <c r="T10" s="342"/>
      <c r="U10" s="342"/>
      <c r="V10" s="342"/>
      <c r="W10" s="342"/>
      <c r="X10" s="343"/>
      <c r="Y10" s="17"/>
      <c r="Z10" s="17"/>
    </row>
    <row r="11" spans="1:24" s="24" customFormat="1" ht="13.5" customHeight="1" thickBot="1">
      <c r="A11" s="23"/>
      <c r="B11" s="23"/>
      <c r="C11" s="23"/>
      <c r="D11" s="23"/>
      <c r="E11" s="23"/>
      <c r="G11" s="23"/>
      <c r="H11" s="23"/>
      <c r="I11" s="23"/>
      <c r="J11" s="23"/>
      <c r="K11" s="23"/>
      <c r="L11" s="23"/>
      <c r="M11" s="23"/>
      <c r="N11" s="23"/>
      <c r="O11" s="23"/>
      <c r="P11" s="23"/>
      <c r="Q11" s="23"/>
      <c r="R11" s="23"/>
      <c r="S11" s="23"/>
      <c r="T11" s="23"/>
      <c r="U11" s="23"/>
      <c r="V11" s="23"/>
      <c r="W11" s="23"/>
      <c r="X11" s="23"/>
    </row>
    <row r="12" spans="1:26" ht="27" customHeight="1" thickBot="1">
      <c r="A12" s="344" t="s">
        <v>95</v>
      </c>
      <c r="B12" s="345"/>
      <c r="C12" s="345"/>
      <c r="D12" s="345"/>
      <c r="E12" s="345"/>
      <c r="F12" s="345"/>
      <c r="G12" s="345"/>
      <c r="H12" s="345"/>
      <c r="I12" s="345"/>
      <c r="J12" s="345"/>
      <c r="K12" s="345"/>
      <c r="L12" s="345"/>
      <c r="M12" s="345"/>
      <c r="N12" s="345"/>
      <c r="O12" s="345"/>
      <c r="P12" s="345"/>
      <c r="Q12" s="345"/>
      <c r="R12" s="345"/>
      <c r="S12" s="345"/>
      <c r="T12" s="345"/>
      <c r="U12" s="345"/>
      <c r="V12" s="345"/>
      <c r="W12" s="345"/>
      <c r="X12" s="346"/>
      <c r="Y12" s="17"/>
      <c r="Z12" s="17"/>
    </row>
    <row r="13" spans="1:26" ht="45" customHeight="1">
      <c r="A13" s="426" t="s">
        <v>14</v>
      </c>
      <c r="B13" s="427"/>
      <c r="C13" s="427"/>
      <c r="D13" s="427"/>
      <c r="E13" s="347" t="s">
        <v>136</v>
      </c>
      <c r="F13" s="348"/>
      <c r="G13" s="348"/>
      <c r="H13" s="348"/>
      <c r="I13" s="348"/>
      <c r="J13" s="349"/>
      <c r="K13" s="476" t="s">
        <v>137</v>
      </c>
      <c r="L13" s="477"/>
      <c r="M13" s="477"/>
      <c r="N13" s="477"/>
      <c r="O13" s="477"/>
      <c r="P13" s="478"/>
      <c r="Q13" s="347" t="s">
        <v>102</v>
      </c>
      <c r="R13" s="348"/>
      <c r="S13" s="348"/>
      <c r="T13" s="348"/>
      <c r="U13" s="348"/>
      <c r="V13" s="348"/>
      <c r="W13" s="349"/>
      <c r="X13" s="25" t="s">
        <v>93</v>
      </c>
      <c r="Y13" s="17"/>
      <c r="Z13" s="17"/>
    </row>
    <row r="14" spans="1:26" ht="93" customHeight="1" thickBot="1">
      <c r="A14" s="461" t="s">
        <v>84</v>
      </c>
      <c r="B14" s="462"/>
      <c r="C14" s="463"/>
      <c r="D14" s="26" t="s">
        <v>82</v>
      </c>
      <c r="E14" s="27" t="s">
        <v>6</v>
      </c>
      <c r="F14" s="28" t="s">
        <v>7</v>
      </c>
      <c r="G14" s="28" t="s">
        <v>8</v>
      </c>
      <c r="H14" s="28" t="s">
        <v>9</v>
      </c>
      <c r="I14" s="28" t="s">
        <v>32</v>
      </c>
      <c r="J14" s="29" t="s">
        <v>33</v>
      </c>
      <c r="K14" s="30" t="s">
        <v>44</v>
      </c>
      <c r="L14" s="31" t="s">
        <v>4</v>
      </c>
      <c r="M14" s="31" t="s">
        <v>83</v>
      </c>
      <c r="N14" s="32" t="s">
        <v>35</v>
      </c>
      <c r="O14" s="32" t="s">
        <v>45</v>
      </c>
      <c r="P14" s="30" t="s">
        <v>88</v>
      </c>
      <c r="Q14" s="27" t="s">
        <v>1</v>
      </c>
      <c r="R14" s="28" t="s">
        <v>2</v>
      </c>
      <c r="S14" s="28" t="s">
        <v>3</v>
      </c>
      <c r="T14" s="28" t="s">
        <v>5</v>
      </c>
      <c r="U14" s="28" t="s">
        <v>62</v>
      </c>
      <c r="V14" s="28" t="s">
        <v>63</v>
      </c>
      <c r="W14" s="29" t="s">
        <v>19</v>
      </c>
      <c r="X14" s="33" t="s">
        <v>34</v>
      </c>
      <c r="Y14" s="17"/>
      <c r="Z14" s="17"/>
    </row>
    <row r="15" spans="1:26" ht="10.5">
      <c r="A15" s="464"/>
      <c r="B15" s="465"/>
      <c r="C15" s="465"/>
      <c r="D15" s="34"/>
      <c r="E15" s="35"/>
      <c r="F15" s="36"/>
      <c r="G15" s="36"/>
      <c r="H15" s="36"/>
      <c r="I15" s="37"/>
      <c r="J15" s="38"/>
      <c r="K15" s="39"/>
      <c r="L15" s="40"/>
      <c r="M15" s="40"/>
      <c r="N15" s="40"/>
      <c r="O15" s="41"/>
      <c r="P15" s="155">
        <f>IF(OR(D15="",D15="f",D15="o"),1,(basistoeslag+IF(K15="x",bedrijfswagen,0)+IF(L15="x",woonwerkverkeer,0)+IF(M15="x",maaltijdcheques)+IF(N15="x",hospitalisatieverzekering)+IF(O15="x",groepsverzekering)))</f>
        <v>1</v>
      </c>
      <c r="Q15" s="42"/>
      <c r="R15" s="43"/>
      <c r="S15" s="43"/>
      <c r="T15" s="43"/>
      <c r="U15" s="43"/>
      <c r="V15" s="43"/>
      <c r="W15" s="158">
        <f aca="true" t="shared" si="0" ref="W15:W65">SUM(Q15:V15)</f>
        <v>0</v>
      </c>
      <c r="X15" s="159">
        <f aca="true" t="shared" si="1" ref="X15:X46">(MarktverloningBrutoLoonJ1*MarktverloningMensmaandenJ1+MarktverloningBrutoLoonJ2*MarktverloningMensmaandenJ2+MarktverloningBrutoLoonJ3*MarktverloningMensmaandenJ3+MarktverloningBrutoLoonJ4*MarktverloningMensmaandenJ4+MarktverloningBrutoLoonJ5*MarktverloningMensmaandenJ5+MarktverloningBrutoLoonJ6*MarktverloningMensmaandenJ6)*MarktverloningToeslag/12</f>
        <v>0</v>
      </c>
      <c r="Y15" s="17"/>
      <c r="Z15" s="17"/>
    </row>
    <row r="16" spans="1:26" ht="10.5">
      <c r="A16" s="365"/>
      <c r="B16" s="366"/>
      <c r="C16" s="366"/>
      <c r="D16" s="45"/>
      <c r="E16" s="46"/>
      <c r="F16" s="47"/>
      <c r="G16" s="47"/>
      <c r="H16" s="47"/>
      <c r="I16" s="48"/>
      <c r="J16" s="49"/>
      <c r="K16" s="50"/>
      <c r="L16" s="51"/>
      <c r="M16" s="51"/>
      <c r="N16" s="51"/>
      <c r="O16" s="52"/>
      <c r="P16" s="155">
        <f aca="true" t="shared" si="2" ref="P16:P46">IF(OR(D16="",D16="f",D16="o"),1,(basistoeslag+IF(K16="x",bedrijfswagen,0)+IF(L16="x",woonwerkverkeer,0)+IF(M16="x",maaltijdcheques)+IF(N16="x",hospitalisatieverzekering)+IF(O16="x",groepsverzekering)))</f>
        <v>1</v>
      </c>
      <c r="Q16" s="42"/>
      <c r="R16" s="43"/>
      <c r="S16" s="43"/>
      <c r="T16" s="43"/>
      <c r="U16" s="43"/>
      <c r="V16" s="43"/>
      <c r="W16" s="158">
        <f t="shared" si="0"/>
        <v>0</v>
      </c>
      <c r="X16" s="160">
        <f t="shared" si="1"/>
        <v>0</v>
      </c>
      <c r="Y16" s="17"/>
      <c r="Z16" s="17"/>
    </row>
    <row r="17" spans="1:26" ht="0.75" customHeight="1" thickBot="1">
      <c r="A17" s="365"/>
      <c r="B17" s="366"/>
      <c r="C17" s="366"/>
      <c r="D17" s="45"/>
      <c r="E17" s="46"/>
      <c r="F17" s="47"/>
      <c r="G17" s="47"/>
      <c r="H17" s="47"/>
      <c r="I17" s="48"/>
      <c r="J17" s="49"/>
      <c r="K17" s="50"/>
      <c r="L17" s="51"/>
      <c r="M17" s="51"/>
      <c r="N17" s="51"/>
      <c r="O17" s="52"/>
      <c r="P17" s="155">
        <f t="shared" si="2"/>
        <v>1</v>
      </c>
      <c r="Q17" s="53"/>
      <c r="R17" s="54"/>
      <c r="S17" s="54"/>
      <c r="T17" s="54"/>
      <c r="U17" s="54"/>
      <c r="V17" s="54"/>
      <c r="W17" s="158">
        <f t="shared" si="0"/>
        <v>0</v>
      </c>
      <c r="X17" s="160">
        <f t="shared" si="1"/>
        <v>0</v>
      </c>
      <c r="Y17" s="17"/>
      <c r="Z17" s="17"/>
    </row>
    <row r="18" spans="1:26" ht="11.25" hidden="1" thickBot="1">
      <c r="A18" s="365"/>
      <c r="B18" s="366"/>
      <c r="C18" s="366"/>
      <c r="D18" s="45"/>
      <c r="E18" s="55"/>
      <c r="F18" s="56"/>
      <c r="G18" s="56"/>
      <c r="H18" s="56"/>
      <c r="I18" s="57"/>
      <c r="J18" s="58"/>
      <c r="K18" s="59"/>
      <c r="L18" s="60"/>
      <c r="M18" s="60"/>
      <c r="N18" s="60"/>
      <c r="O18" s="61"/>
      <c r="P18" s="155">
        <f t="shared" si="2"/>
        <v>1</v>
      </c>
      <c r="Q18" s="62"/>
      <c r="R18" s="14"/>
      <c r="S18" s="14"/>
      <c r="T18" s="14"/>
      <c r="U18" s="14"/>
      <c r="V18" s="14"/>
      <c r="W18" s="158">
        <f t="shared" si="0"/>
        <v>0</v>
      </c>
      <c r="X18" s="161">
        <f t="shared" si="1"/>
        <v>0</v>
      </c>
      <c r="Y18" s="17"/>
      <c r="Z18" s="17"/>
    </row>
    <row r="19" spans="1:26" ht="11.25" hidden="1" thickBot="1">
      <c r="A19" s="365"/>
      <c r="B19" s="366"/>
      <c r="C19" s="366"/>
      <c r="D19" s="45"/>
      <c r="E19" s="55"/>
      <c r="F19" s="56"/>
      <c r="G19" s="56"/>
      <c r="H19" s="56"/>
      <c r="I19" s="57"/>
      <c r="J19" s="58"/>
      <c r="K19" s="59"/>
      <c r="L19" s="60"/>
      <c r="M19" s="60"/>
      <c r="N19" s="60"/>
      <c r="O19" s="61"/>
      <c r="P19" s="155">
        <f t="shared" si="2"/>
        <v>1</v>
      </c>
      <c r="Q19" s="62"/>
      <c r="R19" s="14"/>
      <c r="S19" s="14"/>
      <c r="T19" s="14"/>
      <c r="U19" s="14"/>
      <c r="V19" s="14"/>
      <c r="W19" s="158">
        <f t="shared" si="0"/>
        <v>0</v>
      </c>
      <c r="X19" s="161">
        <f t="shared" si="1"/>
        <v>0</v>
      </c>
      <c r="Y19" s="17"/>
      <c r="Z19" s="17"/>
    </row>
    <row r="20" spans="1:26" ht="11.25" hidden="1" thickBot="1">
      <c r="A20" s="365"/>
      <c r="B20" s="366"/>
      <c r="C20" s="366"/>
      <c r="D20" s="45"/>
      <c r="E20" s="55"/>
      <c r="F20" s="56"/>
      <c r="G20" s="56"/>
      <c r="H20" s="56"/>
      <c r="I20" s="57"/>
      <c r="J20" s="58"/>
      <c r="K20" s="59"/>
      <c r="L20" s="60"/>
      <c r="M20" s="60"/>
      <c r="N20" s="60"/>
      <c r="O20" s="61"/>
      <c r="P20" s="155">
        <f t="shared" si="2"/>
        <v>1</v>
      </c>
      <c r="Q20" s="62"/>
      <c r="R20" s="14"/>
      <c r="S20" s="14"/>
      <c r="T20" s="14"/>
      <c r="U20" s="14"/>
      <c r="V20" s="14"/>
      <c r="W20" s="158">
        <f t="shared" si="0"/>
        <v>0</v>
      </c>
      <c r="X20" s="161">
        <f t="shared" si="1"/>
        <v>0</v>
      </c>
      <c r="Y20" s="17"/>
      <c r="Z20" s="17"/>
    </row>
    <row r="21" spans="1:26" ht="11.25" hidden="1" thickBot="1">
      <c r="A21" s="365"/>
      <c r="B21" s="366"/>
      <c r="C21" s="366"/>
      <c r="D21" s="45"/>
      <c r="E21" s="55"/>
      <c r="F21" s="56"/>
      <c r="G21" s="56"/>
      <c r="H21" s="56"/>
      <c r="I21" s="57"/>
      <c r="J21" s="58"/>
      <c r="K21" s="59"/>
      <c r="L21" s="60"/>
      <c r="M21" s="60"/>
      <c r="N21" s="60"/>
      <c r="O21" s="61"/>
      <c r="P21" s="155">
        <f t="shared" si="2"/>
        <v>1</v>
      </c>
      <c r="Q21" s="62"/>
      <c r="R21" s="14"/>
      <c r="S21" s="14"/>
      <c r="T21" s="14"/>
      <c r="U21" s="14"/>
      <c r="V21" s="14"/>
      <c r="W21" s="158">
        <f t="shared" si="0"/>
        <v>0</v>
      </c>
      <c r="X21" s="161">
        <f t="shared" si="1"/>
        <v>0</v>
      </c>
      <c r="Y21" s="17"/>
      <c r="Z21" s="17"/>
    </row>
    <row r="22" spans="1:26" ht="11.25" hidden="1" thickBot="1">
      <c r="A22" s="365"/>
      <c r="B22" s="366"/>
      <c r="C22" s="366"/>
      <c r="D22" s="45"/>
      <c r="E22" s="55"/>
      <c r="F22" s="56"/>
      <c r="G22" s="56"/>
      <c r="H22" s="56"/>
      <c r="I22" s="57"/>
      <c r="J22" s="58"/>
      <c r="K22" s="59"/>
      <c r="L22" s="60"/>
      <c r="M22" s="60"/>
      <c r="N22" s="60"/>
      <c r="O22" s="61"/>
      <c r="P22" s="155">
        <f t="shared" si="2"/>
        <v>1</v>
      </c>
      <c r="Q22" s="62"/>
      <c r="R22" s="14"/>
      <c r="S22" s="14"/>
      <c r="T22" s="14"/>
      <c r="U22" s="14"/>
      <c r="V22" s="14"/>
      <c r="W22" s="158">
        <f t="shared" si="0"/>
        <v>0</v>
      </c>
      <c r="X22" s="161">
        <f t="shared" si="1"/>
        <v>0</v>
      </c>
      <c r="Y22" s="17"/>
      <c r="Z22" s="17"/>
    </row>
    <row r="23" spans="1:26" ht="11.25" hidden="1" thickBot="1">
      <c r="A23" s="365"/>
      <c r="B23" s="366"/>
      <c r="C23" s="366"/>
      <c r="D23" s="45"/>
      <c r="E23" s="55"/>
      <c r="F23" s="56"/>
      <c r="G23" s="56"/>
      <c r="H23" s="56"/>
      <c r="I23" s="57"/>
      <c r="J23" s="58"/>
      <c r="K23" s="59"/>
      <c r="L23" s="60"/>
      <c r="M23" s="60"/>
      <c r="N23" s="60"/>
      <c r="O23" s="61"/>
      <c r="P23" s="155">
        <f t="shared" si="2"/>
        <v>1</v>
      </c>
      <c r="Q23" s="62"/>
      <c r="R23" s="14"/>
      <c r="S23" s="14"/>
      <c r="T23" s="14"/>
      <c r="U23" s="14"/>
      <c r="V23" s="14"/>
      <c r="W23" s="158">
        <f t="shared" si="0"/>
        <v>0</v>
      </c>
      <c r="X23" s="161">
        <f t="shared" si="1"/>
        <v>0</v>
      </c>
      <c r="Y23" s="17"/>
      <c r="Z23" s="17"/>
    </row>
    <row r="24" spans="1:26" ht="10.5" hidden="1">
      <c r="A24" s="365"/>
      <c r="B24" s="366"/>
      <c r="C24" s="366"/>
      <c r="D24" s="45"/>
      <c r="E24" s="55"/>
      <c r="F24" s="56"/>
      <c r="G24" s="56"/>
      <c r="H24" s="56"/>
      <c r="I24" s="57"/>
      <c r="J24" s="58"/>
      <c r="K24" s="59"/>
      <c r="L24" s="60"/>
      <c r="M24" s="60"/>
      <c r="N24" s="60"/>
      <c r="O24" s="61"/>
      <c r="P24" s="155">
        <f t="shared" si="2"/>
        <v>1</v>
      </c>
      <c r="Q24" s="62"/>
      <c r="R24" s="14"/>
      <c r="S24" s="14"/>
      <c r="T24" s="14"/>
      <c r="U24" s="14"/>
      <c r="V24" s="14"/>
      <c r="W24" s="158">
        <f t="shared" si="0"/>
        <v>0</v>
      </c>
      <c r="X24" s="161">
        <f t="shared" si="1"/>
        <v>0</v>
      </c>
      <c r="Y24" s="17"/>
      <c r="Z24" s="17"/>
    </row>
    <row r="25" spans="1:26" ht="11.25" hidden="1" thickBot="1">
      <c r="A25" s="365"/>
      <c r="B25" s="366"/>
      <c r="C25" s="366"/>
      <c r="D25" s="45"/>
      <c r="E25" s="55"/>
      <c r="F25" s="56"/>
      <c r="G25" s="56"/>
      <c r="H25" s="56"/>
      <c r="I25" s="57"/>
      <c r="J25" s="58"/>
      <c r="K25" s="59"/>
      <c r="L25" s="60"/>
      <c r="M25" s="60"/>
      <c r="N25" s="60"/>
      <c r="O25" s="61"/>
      <c r="P25" s="155">
        <f t="shared" si="2"/>
        <v>1</v>
      </c>
      <c r="Q25" s="62"/>
      <c r="R25" s="14"/>
      <c r="S25" s="14"/>
      <c r="T25" s="14"/>
      <c r="U25" s="14"/>
      <c r="V25" s="14"/>
      <c r="W25" s="158">
        <f t="shared" si="0"/>
        <v>0</v>
      </c>
      <c r="X25" s="161">
        <f t="shared" si="1"/>
        <v>0</v>
      </c>
      <c r="Y25" s="17"/>
      <c r="Z25" s="17"/>
    </row>
    <row r="26" spans="1:26" ht="10.5" hidden="1">
      <c r="A26" s="365"/>
      <c r="B26" s="366"/>
      <c r="C26" s="366"/>
      <c r="D26" s="45"/>
      <c r="E26" s="55"/>
      <c r="F26" s="56"/>
      <c r="G26" s="56"/>
      <c r="H26" s="56"/>
      <c r="I26" s="57"/>
      <c r="J26" s="58"/>
      <c r="K26" s="59"/>
      <c r="L26" s="60"/>
      <c r="M26" s="60"/>
      <c r="N26" s="60"/>
      <c r="O26" s="61"/>
      <c r="P26" s="155">
        <f t="shared" si="2"/>
        <v>1</v>
      </c>
      <c r="Q26" s="62"/>
      <c r="R26" s="14"/>
      <c r="S26" s="14"/>
      <c r="T26" s="14"/>
      <c r="U26" s="14"/>
      <c r="V26" s="14"/>
      <c r="W26" s="158">
        <f t="shared" si="0"/>
        <v>0</v>
      </c>
      <c r="X26" s="161">
        <f t="shared" si="1"/>
        <v>0</v>
      </c>
      <c r="Y26" s="17"/>
      <c r="Z26" s="17"/>
    </row>
    <row r="27" spans="1:26" ht="10.5" hidden="1">
      <c r="A27" s="365"/>
      <c r="B27" s="366"/>
      <c r="C27" s="366"/>
      <c r="D27" s="45"/>
      <c r="E27" s="55"/>
      <c r="F27" s="56"/>
      <c r="G27" s="56"/>
      <c r="H27" s="56"/>
      <c r="I27" s="57"/>
      <c r="J27" s="58"/>
      <c r="K27" s="59"/>
      <c r="L27" s="60"/>
      <c r="M27" s="60"/>
      <c r="N27" s="60"/>
      <c r="O27" s="61"/>
      <c r="P27" s="155">
        <f t="shared" si="2"/>
        <v>1</v>
      </c>
      <c r="Q27" s="62"/>
      <c r="R27" s="14"/>
      <c r="S27" s="14"/>
      <c r="T27" s="14"/>
      <c r="U27" s="14"/>
      <c r="V27" s="14"/>
      <c r="W27" s="158">
        <f t="shared" si="0"/>
        <v>0</v>
      </c>
      <c r="X27" s="161">
        <f t="shared" si="1"/>
        <v>0</v>
      </c>
      <c r="Y27" s="17"/>
      <c r="Z27" s="17"/>
    </row>
    <row r="28" spans="1:26" ht="10.5" hidden="1">
      <c r="A28" s="365"/>
      <c r="B28" s="366"/>
      <c r="C28" s="366"/>
      <c r="D28" s="45"/>
      <c r="E28" s="55"/>
      <c r="F28" s="56"/>
      <c r="G28" s="56"/>
      <c r="H28" s="56"/>
      <c r="I28" s="57"/>
      <c r="J28" s="58"/>
      <c r="K28" s="59"/>
      <c r="L28" s="60"/>
      <c r="M28" s="60"/>
      <c r="N28" s="60"/>
      <c r="O28" s="61"/>
      <c r="P28" s="155">
        <f t="shared" si="2"/>
        <v>1</v>
      </c>
      <c r="Q28" s="62"/>
      <c r="R28" s="14"/>
      <c r="S28" s="14"/>
      <c r="T28" s="14"/>
      <c r="U28" s="14"/>
      <c r="V28" s="14"/>
      <c r="W28" s="158">
        <f t="shared" si="0"/>
        <v>0</v>
      </c>
      <c r="X28" s="161">
        <f t="shared" si="1"/>
        <v>0</v>
      </c>
      <c r="Y28" s="17"/>
      <c r="Z28" s="17"/>
    </row>
    <row r="29" spans="1:26" ht="10.5" hidden="1">
      <c r="A29" s="365"/>
      <c r="B29" s="366"/>
      <c r="C29" s="366"/>
      <c r="D29" s="45"/>
      <c r="E29" s="55"/>
      <c r="F29" s="56"/>
      <c r="G29" s="56"/>
      <c r="H29" s="56"/>
      <c r="I29" s="57"/>
      <c r="J29" s="58"/>
      <c r="K29" s="59"/>
      <c r="L29" s="60"/>
      <c r="M29" s="60"/>
      <c r="N29" s="60"/>
      <c r="O29" s="61"/>
      <c r="P29" s="155">
        <f t="shared" si="2"/>
        <v>1</v>
      </c>
      <c r="Q29" s="62"/>
      <c r="R29" s="14"/>
      <c r="S29" s="14"/>
      <c r="T29" s="14"/>
      <c r="U29" s="14"/>
      <c r="V29" s="14"/>
      <c r="W29" s="158">
        <f t="shared" si="0"/>
        <v>0</v>
      </c>
      <c r="X29" s="161">
        <f t="shared" si="1"/>
        <v>0</v>
      </c>
      <c r="Y29" s="17"/>
      <c r="Z29" s="17"/>
    </row>
    <row r="30" spans="1:26" ht="10.5" hidden="1">
      <c r="A30" s="365"/>
      <c r="B30" s="366"/>
      <c r="C30" s="366"/>
      <c r="D30" s="45"/>
      <c r="E30" s="55"/>
      <c r="F30" s="56"/>
      <c r="G30" s="56"/>
      <c r="H30" s="56"/>
      <c r="I30" s="57"/>
      <c r="J30" s="58"/>
      <c r="K30" s="59"/>
      <c r="L30" s="60"/>
      <c r="M30" s="60"/>
      <c r="N30" s="60"/>
      <c r="O30" s="61"/>
      <c r="P30" s="155">
        <f t="shared" si="2"/>
        <v>1</v>
      </c>
      <c r="Q30" s="62"/>
      <c r="R30" s="14"/>
      <c r="S30" s="14"/>
      <c r="T30" s="14"/>
      <c r="U30" s="14"/>
      <c r="V30" s="14"/>
      <c r="W30" s="158">
        <f t="shared" si="0"/>
        <v>0</v>
      </c>
      <c r="X30" s="161">
        <f t="shared" si="1"/>
        <v>0</v>
      </c>
      <c r="Y30" s="17"/>
      <c r="Z30" s="17"/>
    </row>
    <row r="31" spans="1:26" ht="11.25" hidden="1" thickBot="1">
      <c r="A31" s="365"/>
      <c r="B31" s="366"/>
      <c r="C31" s="366"/>
      <c r="D31" s="45"/>
      <c r="E31" s="55"/>
      <c r="F31" s="56"/>
      <c r="G31" s="56"/>
      <c r="H31" s="56"/>
      <c r="I31" s="57"/>
      <c r="J31" s="58"/>
      <c r="K31" s="59"/>
      <c r="L31" s="60"/>
      <c r="M31" s="60"/>
      <c r="N31" s="60"/>
      <c r="O31" s="61"/>
      <c r="P31" s="155">
        <f t="shared" si="2"/>
        <v>1</v>
      </c>
      <c r="Q31" s="62"/>
      <c r="R31" s="14"/>
      <c r="S31" s="14"/>
      <c r="T31" s="14"/>
      <c r="U31" s="14"/>
      <c r="V31" s="14"/>
      <c r="W31" s="158">
        <f t="shared" si="0"/>
        <v>0</v>
      </c>
      <c r="X31" s="161">
        <f t="shared" si="1"/>
        <v>0</v>
      </c>
      <c r="Y31" s="17"/>
      <c r="Z31" s="17"/>
    </row>
    <row r="32" spans="1:26" ht="10.5" hidden="1">
      <c r="A32" s="365"/>
      <c r="B32" s="366"/>
      <c r="C32" s="366"/>
      <c r="D32" s="45"/>
      <c r="E32" s="55"/>
      <c r="F32" s="56"/>
      <c r="G32" s="56"/>
      <c r="H32" s="56"/>
      <c r="I32" s="57"/>
      <c r="J32" s="58"/>
      <c r="K32" s="59"/>
      <c r="L32" s="60"/>
      <c r="M32" s="60"/>
      <c r="N32" s="60"/>
      <c r="O32" s="61"/>
      <c r="P32" s="155">
        <f t="shared" si="2"/>
        <v>1</v>
      </c>
      <c r="Q32" s="62"/>
      <c r="R32" s="14"/>
      <c r="S32" s="14"/>
      <c r="T32" s="14"/>
      <c r="U32" s="14"/>
      <c r="V32" s="14"/>
      <c r="W32" s="158">
        <f t="shared" si="0"/>
        <v>0</v>
      </c>
      <c r="X32" s="161">
        <f t="shared" si="1"/>
        <v>0</v>
      </c>
      <c r="Y32" s="17"/>
      <c r="Z32" s="17"/>
    </row>
    <row r="33" spans="1:26" ht="10.5" hidden="1">
      <c r="A33" s="365"/>
      <c r="B33" s="366"/>
      <c r="C33" s="366"/>
      <c r="D33" s="45"/>
      <c r="E33" s="55"/>
      <c r="F33" s="56"/>
      <c r="G33" s="56"/>
      <c r="H33" s="56"/>
      <c r="I33" s="57"/>
      <c r="J33" s="58"/>
      <c r="K33" s="59"/>
      <c r="L33" s="60"/>
      <c r="M33" s="60"/>
      <c r="N33" s="60"/>
      <c r="O33" s="61"/>
      <c r="P33" s="155">
        <f t="shared" si="2"/>
        <v>1</v>
      </c>
      <c r="Q33" s="62"/>
      <c r="R33" s="14"/>
      <c r="S33" s="14"/>
      <c r="T33" s="14"/>
      <c r="U33" s="14"/>
      <c r="V33" s="14"/>
      <c r="W33" s="158">
        <f t="shared" si="0"/>
        <v>0</v>
      </c>
      <c r="X33" s="161">
        <f t="shared" si="1"/>
        <v>0</v>
      </c>
      <c r="Y33" s="17"/>
      <c r="Z33" s="17"/>
    </row>
    <row r="34" spans="1:26" ht="10.5" hidden="1">
      <c r="A34" s="365"/>
      <c r="B34" s="366"/>
      <c r="C34" s="366"/>
      <c r="D34" s="45"/>
      <c r="E34" s="55"/>
      <c r="F34" s="56"/>
      <c r="G34" s="56"/>
      <c r="H34" s="56"/>
      <c r="I34" s="57"/>
      <c r="J34" s="58"/>
      <c r="K34" s="59"/>
      <c r="L34" s="60"/>
      <c r="M34" s="60"/>
      <c r="N34" s="60"/>
      <c r="O34" s="61"/>
      <c r="P34" s="155">
        <f t="shared" si="2"/>
        <v>1</v>
      </c>
      <c r="Q34" s="62"/>
      <c r="R34" s="14"/>
      <c r="S34" s="14"/>
      <c r="T34" s="14"/>
      <c r="U34" s="14"/>
      <c r="V34" s="14"/>
      <c r="W34" s="158">
        <f t="shared" si="0"/>
        <v>0</v>
      </c>
      <c r="X34" s="161">
        <f t="shared" si="1"/>
        <v>0</v>
      </c>
      <c r="Y34" s="17"/>
      <c r="Z34" s="17"/>
    </row>
    <row r="35" spans="1:26" ht="12" customHeight="1" hidden="1">
      <c r="A35" s="365"/>
      <c r="B35" s="366"/>
      <c r="C35" s="366"/>
      <c r="D35" s="45"/>
      <c r="E35" s="55"/>
      <c r="F35" s="56"/>
      <c r="G35" s="56"/>
      <c r="H35" s="56"/>
      <c r="I35" s="57"/>
      <c r="J35" s="58"/>
      <c r="K35" s="59"/>
      <c r="L35" s="60"/>
      <c r="M35" s="60"/>
      <c r="N35" s="60"/>
      <c r="O35" s="61"/>
      <c r="P35" s="155">
        <f t="shared" si="2"/>
        <v>1</v>
      </c>
      <c r="Q35" s="62"/>
      <c r="R35" s="14"/>
      <c r="S35" s="14"/>
      <c r="T35" s="14"/>
      <c r="U35" s="14"/>
      <c r="V35" s="14"/>
      <c r="W35" s="158">
        <f t="shared" si="0"/>
        <v>0</v>
      </c>
      <c r="X35" s="161">
        <f t="shared" si="1"/>
        <v>0</v>
      </c>
      <c r="Y35" s="17"/>
      <c r="Z35" s="17"/>
    </row>
    <row r="36" spans="1:26" ht="11.25" hidden="1" thickBot="1">
      <c r="A36" s="365"/>
      <c r="B36" s="366"/>
      <c r="C36" s="366"/>
      <c r="D36" s="45"/>
      <c r="E36" s="55"/>
      <c r="F36" s="56"/>
      <c r="G36" s="56"/>
      <c r="H36" s="56"/>
      <c r="I36" s="57"/>
      <c r="J36" s="58"/>
      <c r="K36" s="59"/>
      <c r="L36" s="60"/>
      <c r="M36" s="60"/>
      <c r="N36" s="60"/>
      <c r="O36" s="61"/>
      <c r="P36" s="155">
        <f t="shared" si="2"/>
        <v>1</v>
      </c>
      <c r="Q36" s="62"/>
      <c r="R36" s="14"/>
      <c r="S36" s="14"/>
      <c r="T36" s="14"/>
      <c r="U36" s="14"/>
      <c r="V36" s="14"/>
      <c r="W36" s="158">
        <f t="shared" si="0"/>
        <v>0</v>
      </c>
      <c r="X36" s="161">
        <f t="shared" si="1"/>
        <v>0</v>
      </c>
      <c r="Y36" s="17"/>
      <c r="Z36" s="17"/>
    </row>
    <row r="37" spans="1:26" ht="10.5" hidden="1">
      <c r="A37" s="365"/>
      <c r="B37" s="366"/>
      <c r="C37" s="366"/>
      <c r="D37" s="45"/>
      <c r="E37" s="55"/>
      <c r="F37" s="56"/>
      <c r="G37" s="56"/>
      <c r="H37" s="56"/>
      <c r="I37" s="57"/>
      <c r="J37" s="58"/>
      <c r="K37" s="59"/>
      <c r="L37" s="60"/>
      <c r="M37" s="60"/>
      <c r="N37" s="60"/>
      <c r="O37" s="61"/>
      <c r="P37" s="155">
        <f t="shared" si="2"/>
        <v>1</v>
      </c>
      <c r="Q37" s="62"/>
      <c r="R37" s="14"/>
      <c r="S37" s="14"/>
      <c r="T37" s="14"/>
      <c r="U37" s="14"/>
      <c r="V37" s="14"/>
      <c r="W37" s="158">
        <f t="shared" si="0"/>
        <v>0</v>
      </c>
      <c r="X37" s="161">
        <f t="shared" si="1"/>
        <v>0</v>
      </c>
      <c r="Y37" s="17"/>
      <c r="Z37" s="17"/>
    </row>
    <row r="38" spans="1:26" ht="10.5" hidden="1">
      <c r="A38" s="365"/>
      <c r="B38" s="366"/>
      <c r="C38" s="366"/>
      <c r="D38" s="45"/>
      <c r="E38" s="55"/>
      <c r="F38" s="56"/>
      <c r="G38" s="56"/>
      <c r="H38" s="56"/>
      <c r="I38" s="57"/>
      <c r="J38" s="58"/>
      <c r="K38" s="59"/>
      <c r="L38" s="60"/>
      <c r="M38" s="60"/>
      <c r="N38" s="60"/>
      <c r="O38" s="61"/>
      <c r="P38" s="155">
        <f t="shared" si="2"/>
        <v>1</v>
      </c>
      <c r="Q38" s="62"/>
      <c r="R38" s="14"/>
      <c r="S38" s="14"/>
      <c r="T38" s="14"/>
      <c r="U38" s="14"/>
      <c r="V38" s="14"/>
      <c r="W38" s="158">
        <f t="shared" si="0"/>
        <v>0</v>
      </c>
      <c r="X38" s="161">
        <f t="shared" si="1"/>
        <v>0</v>
      </c>
      <c r="Y38" s="17"/>
      <c r="Z38" s="17"/>
    </row>
    <row r="39" spans="1:26" ht="10.5" hidden="1">
      <c r="A39" s="365"/>
      <c r="B39" s="366"/>
      <c r="C39" s="366"/>
      <c r="D39" s="45"/>
      <c r="E39" s="55"/>
      <c r="F39" s="56"/>
      <c r="G39" s="56"/>
      <c r="H39" s="56"/>
      <c r="I39" s="57"/>
      <c r="J39" s="58"/>
      <c r="K39" s="59"/>
      <c r="L39" s="60"/>
      <c r="M39" s="60"/>
      <c r="N39" s="60"/>
      <c r="O39" s="61"/>
      <c r="P39" s="155">
        <f t="shared" si="2"/>
        <v>1</v>
      </c>
      <c r="Q39" s="62"/>
      <c r="R39" s="14"/>
      <c r="S39" s="14"/>
      <c r="T39" s="14"/>
      <c r="U39" s="14"/>
      <c r="V39" s="14"/>
      <c r="W39" s="158">
        <f t="shared" si="0"/>
        <v>0</v>
      </c>
      <c r="X39" s="161">
        <f t="shared" si="1"/>
        <v>0</v>
      </c>
      <c r="Y39" s="17"/>
      <c r="Z39" s="17"/>
    </row>
    <row r="40" spans="1:26" ht="10.5" hidden="1">
      <c r="A40" s="365"/>
      <c r="B40" s="366"/>
      <c r="C40" s="366"/>
      <c r="D40" s="45"/>
      <c r="E40" s="55"/>
      <c r="F40" s="56"/>
      <c r="G40" s="56"/>
      <c r="H40" s="56"/>
      <c r="I40" s="57"/>
      <c r="J40" s="58"/>
      <c r="K40" s="59"/>
      <c r="L40" s="60"/>
      <c r="M40" s="60"/>
      <c r="N40" s="60"/>
      <c r="O40" s="61"/>
      <c r="P40" s="155">
        <f t="shared" si="2"/>
        <v>1</v>
      </c>
      <c r="Q40" s="62"/>
      <c r="R40" s="14"/>
      <c r="S40" s="14"/>
      <c r="T40" s="14"/>
      <c r="U40" s="14"/>
      <c r="V40" s="14"/>
      <c r="W40" s="158">
        <f t="shared" si="0"/>
        <v>0</v>
      </c>
      <c r="X40" s="161">
        <f t="shared" si="1"/>
        <v>0</v>
      </c>
      <c r="Y40" s="17"/>
      <c r="Z40" s="17"/>
    </row>
    <row r="41" spans="1:26" ht="10.5" hidden="1">
      <c r="A41" s="365"/>
      <c r="B41" s="366"/>
      <c r="C41" s="366"/>
      <c r="D41" s="45"/>
      <c r="E41" s="55"/>
      <c r="F41" s="56"/>
      <c r="G41" s="56"/>
      <c r="H41" s="56"/>
      <c r="I41" s="57"/>
      <c r="J41" s="58"/>
      <c r="K41" s="59"/>
      <c r="L41" s="60"/>
      <c r="M41" s="60"/>
      <c r="N41" s="60"/>
      <c r="O41" s="61"/>
      <c r="P41" s="155">
        <f t="shared" si="2"/>
        <v>1</v>
      </c>
      <c r="Q41" s="62"/>
      <c r="R41" s="14"/>
      <c r="S41" s="14"/>
      <c r="T41" s="14"/>
      <c r="U41" s="14"/>
      <c r="V41" s="14"/>
      <c r="W41" s="158">
        <f t="shared" si="0"/>
        <v>0</v>
      </c>
      <c r="X41" s="161">
        <f t="shared" si="1"/>
        <v>0</v>
      </c>
      <c r="Y41" s="17"/>
      <c r="Z41" s="17"/>
    </row>
    <row r="42" spans="1:26" ht="10.5" hidden="1">
      <c r="A42" s="365"/>
      <c r="B42" s="366"/>
      <c r="C42" s="366"/>
      <c r="D42" s="45"/>
      <c r="E42" s="55"/>
      <c r="F42" s="56"/>
      <c r="G42" s="56"/>
      <c r="H42" s="56"/>
      <c r="I42" s="57"/>
      <c r="J42" s="58"/>
      <c r="K42" s="59"/>
      <c r="L42" s="60"/>
      <c r="M42" s="60"/>
      <c r="N42" s="60"/>
      <c r="O42" s="61"/>
      <c r="P42" s="155">
        <f t="shared" si="2"/>
        <v>1</v>
      </c>
      <c r="Q42" s="62"/>
      <c r="R42" s="14"/>
      <c r="S42" s="14"/>
      <c r="T42" s="14"/>
      <c r="U42" s="14"/>
      <c r="V42" s="14"/>
      <c r="W42" s="158">
        <f t="shared" si="0"/>
        <v>0</v>
      </c>
      <c r="X42" s="161">
        <f t="shared" si="1"/>
        <v>0</v>
      </c>
      <c r="Y42" s="17"/>
      <c r="Z42" s="17"/>
    </row>
    <row r="43" spans="1:26" ht="10.5" hidden="1">
      <c r="A43" s="365"/>
      <c r="B43" s="366"/>
      <c r="C43" s="366"/>
      <c r="D43" s="45"/>
      <c r="E43" s="55"/>
      <c r="F43" s="56"/>
      <c r="G43" s="56"/>
      <c r="H43" s="56"/>
      <c r="I43" s="57"/>
      <c r="J43" s="58"/>
      <c r="K43" s="59"/>
      <c r="L43" s="60"/>
      <c r="M43" s="60"/>
      <c r="N43" s="60"/>
      <c r="O43" s="61"/>
      <c r="P43" s="155">
        <f t="shared" si="2"/>
        <v>1</v>
      </c>
      <c r="Q43" s="62"/>
      <c r="R43" s="14"/>
      <c r="S43" s="14"/>
      <c r="T43" s="14"/>
      <c r="U43" s="14"/>
      <c r="V43" s="14"/>
      <c r="W43" s="158">
        <f t="shared" si="0"/>
        <v>0</v>
      </c>
      <c r="X43" s="161">
        <f t="shared" si="1"/>
        <v>0</v>
      </c>
      <c r="Y43" s="17"/>
      <c r="Z43" s="17"/>
    </row>
    <row r="44" spans="1:26" ht="10.5" hidden="1">
      <c r="A44" s="365"/>
      <c r="B44" s="366"/>
      <c r="C44" s="366"/>
      <c r="D44" s="45"/>
      <c r="E44" s="55"/>
      <c r="F44" s="56"/>
      <c r="G44" s="56"/>
      <c r="H44" s="56"/>
      <c r="I44" s="57"/>
      <c r="J44" s="58"/>
      <c r="K44" s="59"/>
      <c r="L44" s="60"/>
      <c r="M44" s="60"/>
      <c r="N44" s="60"/>
      <c r="O44" s="61"/>
      <c r="P44" s="155">
        <f t="shared" si="2"/>
        <v>1</v>
      </c>
      <c r="Q44" s="62"/>
      <c r="R44" s="14"/>
      <c r="S44" s="14"/>
      <c r="T44" s="14"/>
      <c r="U44" s="14"/>
      <c r="V44" s="14"/>
      <c r="W44" s="158">
        <f t="shared" si="0"/>
        <v>0</v>
      </c>
      <c r="X44" s="161">
        <f t="shared" si="1"/>
        <v>0</v>
      </c>
      <c r="Y44" s="17"/>
      <c r="Z44" s="17"/>
    </row>
    <row r="45" spans="1:26" ht="10.5" hidden="1">
      <c r="A45" s="365"/>
      <c r="B45" s="366"/>
      <c r="C45" s="366"/>
      <c r="D45" s="45"/>
      <c r="E45" s="55"/>
      <c r="F45" s="56"/>
      <c r="G45" s="56"/>
      <c r="H45" s="56"/>
      <c r="I45" s="57"/>
      <c r="J45" s="58"/>
      <c r="K45" s="59"/>
      <c r="L45" s="60"/>
      <c r="M45" s="60"/>
      <c r="N45" s="60"/>
      <c r="O45" s="61"/>
      <c r="P45" s="155">
        <f t="shared" si="2"/>
        <v>1</v>
      </c>
      <c r="Q45" s="62"/>
      <c r="R45" s="14"/>
      <c r="S45" s="14"/>
      <c r="T45" s="14"/>
      <c r="U45" s="14"/>
      <c r="V45" s="14"/>
      <c r="W45" s="158">
        <f t="shared" si="0"/>
        <v>0</v>
      </c>
      <c r="X45" s="161">
        <f t="shared" si="1"/>
        <v>0</v>
      </c>
      <c r="Y45" s="17"/>
      <c r="Z45" s="17"/>
    </row>
    <row r="46" spans="1:26" ht="10.5" hidden="1">
      <c r="A46" s="365"/>
      <c r="B46" s="366"/>
      <c r="C46" s="366"/>
      <c r="D46" s="45"/>
      <c r="E46" s="55"/>
      <c r="F46" s="56"/>
      <c r="G46" s="56"/>
      <c r="H46" s="56"/>
      <c r="I46" s="57"/>
      <c r="J46" s="58"/>
      <c r="K46" s="59"/>
      <c r="L46" s="60"/>
      <c r="M46" s="60"/>
      <c r="N46" s="60"/>
      <c r="O46" s="61"/>
      <c r="P46" s="155">
        <f t="shared" si="2"/>
        <v>1</v>
      </c>
      <c r="Q46" s="62"/>
      <c r="R46" s="14"/>
      <c r="S46" s="14"/>
      <c r="T46" s="14"/>
      <c r="U46" s="14"/>
      <c r="V46" s="14"/>
      <c r="W46" s="158">
        <f t="shared" si="0"/>
        <v>0</v>
      </c>
      <c r="X46" s="161">
        <f t="shared" si="1"/>
        <v>0</v>
      </c>
      <c r="Y46" s="17"/>
      <c r="Z46" s="17"/>
    </row>
    <row r="47" spans="1:26" ht="10.5" hidden="1">
      <c r="A47" s="365"/>
      <c r="B47" s="366"/>
      <c r="C47" s="366"/>
      <c r="D47" s="45"/>
      <c r="E47" s="55"/>
      <c r="F47" s="56"/>
      <c r="G47" s="56"/>
      <c r="H47" s="56"/>
      <c r="I47" s="57"/>
      <c r="J47" s="58"/>
      <c r="K47" s="59"/>
      <c r="L47" s="60"/>
      <c r="M47" s="60"/>
      <c r="N47" s="60"/>
      <c r="O47" s="61"/>
      <c r="P47" s="155">
        <f aca="true" t="shared" si="3" ref="P47:P64">IF(OR(D47="",D47="f",D47="o"),1,(basistoeslag+IF(K47="x",bedrijfswagen,0)+IF(L47="x",woonwerkverkeer,0)+IF(M47="x",maaltijdcheques)+IF(N47="x",hospitalisatieverzekering)+IF(O47="x",groepsverzekering)))</f>
        <v>1</v>
      </c>
      <c r="Q47" s="62"/>
      <c r="R47" s="14"/>
      <c r="S47" s="14"/>
      <c r="T47" s="14"/>
      <c r="U47" s="14"/>
      <c r="V47" s="14"/>
      <c r="W47" s="158">
        <f t="shared" si="0"/>
        <v>0</v>
      </c>
      <c r="X47" s="161">
        <f aca="true" t="shared" si="4" ref="X47:X65">(MarktverloningBrutoLoonJ1*MarktverloningMensmaandenJ1+MarktverloningBrutoLoonJ2*MarktverloningMensmaandenJ2+MarktverloningBrutoLoonJ3*MarktverloningMensmaandenJ3+MarktverloningBrutoLoonJ4*MarktverloningMensmaandenJ4+MarktverloningBrutoLoonJ5*MarktverloningMensmaandenJ5+MarktverloningBrutoLoonJ6*MarktverloningMensmaandenJ6)*MarktverloningToeslag/12</f>
        <v>0</v>
      </c>
      <c r="Y47" s="17"/>
      <c r="Z47" s="17"/>
    </row>
    <row r="48" spans="1:26" ht="10.5" hidden="1">
      <c r="A48" s="365"/>
      <c r="B48" s="366"/>
      <c r="C48" s="366"/>
      <c r="D48" s="45"/>
      <c r="E48" s="55"/>
      <c r="F48" s="56"/>
      <c r="G48" s="56"/>
      <c r="H48" s="56"/>
      <c r="I48" s="57"/>
      <c r="J48" s="58"/>
      <c r="K48" s="59"/>
      <c r="L48" s="60"/>
      <c r="M48" s="60"/>
      <c r="N48" s="60"/>
      <c r="O48" s="61"/>
      <c r="P48" s="155">
        <f t="shared" si="3"/>
        <v>1</v>
      </c>
      <c r="Q48" s="62"/>
      <c r="R48" s="14"/>
      <c r="S48" s="14"/>
      <c r="T48" s="14"/>
      <c r="U48" s="14"/>
      <c r="V48" s="14"/>
      <c r="W48" s="158">
        <f t="shared" si="0"/>
        <v>0</v>
      </c>
      <c r="X48" s="161">
        <f t="shared" si="4"/>
        <v>0</v>
      </c>
      <c r="Y48" s="17"/>
      <c r="Z48" s="17"/>
    </row>
    <row r="49" spans="1:26" ht="10.5" hidden="1">
      <c r="A49" s="365"/>
      <c r="B49" s="366"/>
      <c r="C49" s="366"/>
      <c r="D49" s="45"/>
      <c r="E49" s="55"/>
      <c r="F49" s="56"/>
      <c r="G49" s="56"/>
      <c r="H49" s="56"/>
      <c r="I49" s="57"/>
      <c r="J49" s="58"/>
      <c r="K49" s="59"/>
      <c r="L49" s="60"/>
      <c r="M49" s="60"/>
      <c r="N49" s="60"/>
      <c r="O49" s="61"/>
      <c r="P49" s="155">
        <f t="shared" si="3"/>
        <v>1</v>
      </c>
      <c r="Q49" s="62"/>
      <c r="R49" s="14"/>
      <c r="S49" s="14"/>
      <c r="T49" s="14"/>
      <c r="U49" s="14"/>
      <c r="V49" s="14"/>
      <c r="W49" s="158">
        <f t="shared" si="0"/>
        <v>0</v>
      </c>
      <c r="X49" s="161">
        <f t="shared" si="4"/>
        <v>0</v>
      </c>
      <c r="Y49" s="17"/>
      <c r="Z49" s="17"/>
    </row>
    <row r="50" spans="1:26" ht="10.5" hidden="1">
      <c r="A50" s="365"/>
      <c r="B50" s="366"/>
      <c r="C50" s="366"/>
      <c r="D50" s="45"/>
      <c r="E50" s="55"/>
      <c r="F50" s="56"/>
      <c r="G50" s="56"/>
      <c r="H50" s="56"/>
      <c r="I50" s="57"/>
      <c r="J50" s="58"/>
      <c r="K50" s="59"/>
      <c r="L50" s="60"/>
      <c r="M50" s="60"/>
      <c r="N50" s="60"/>
      <c r="O50" s="61"/>
      <c r="P50" s="155">
        <f t="shared" si="3"/>
        <v>1</v>
      </c>
      <c r="Q50" s="62"/>
      <c r="R50" s="14"/>
      <c r="S50" s="14"/>
      <c r="T50" s="14"/>
      <c r="U50" s="14"/>
      <c r="V50" s="14"/>
      <c r="W50" s="158">
        <f t="shared" si="0"/>
        <v>0</v>
      </c>
      <c r="X50" s="161">
        <f t="shared" si="4"/>
        <v>0</v>
      </c>
      <c r="Y50" s="17"/>
      <c r="Z50" s="17"/>
    </row>
    <row r="51" spans="1:26" ht="10.5" hidden="1">
      <c r="A51" s="365"/>
      <c r="B51" s="366"/>
      <c r="C51" s="366"/>
      <c r="D51" s="45"/>
      <c r="E51" s="55"/>
      <c r="F51" s="56"/>
      <c r="G51" s="56"/>
      <c r="H51" s="56"/>
      <c r="I51" s="57"/>
      <c r="J51" s="58"/>
      <c r="K51" s="59"/>
      <c r="L51" s="60"/>
      <c r="M51" s="60"/>
      <c r="N51" s="60"/>
      <c r="O51" s="61"/>
      <c r="P51" s="155">
        <f t="shared" si="3"/>
        <v>1</v>
      </c>
      <c r="Q51" s="62"/>
      <c r="R51" s="14"/>
      <c r="S51" s="14"/>
      <c r="T51" s="14"/>
      <c r="U51" s="14"/>
      <c r="V51" s="14"/>
      <c r="W51" s="158">
        <f t="shared" si="0"/>
        <v>0</v>
      </c>
      <c r="X51" s="161">
        <f t="shared" si="4"/>
        <v>0</v>
      </c>
      <c r="Y51" s="17"/>
      <c r="Z51" s="17"/>
    </row>
    <row r="52" spans="1:26" ht="10.5" hidden="1">
      <c r="A52" s="365"/>
      <c r="B52" s="366"/>
      <c r="C52" s="366"/>
      <c r="D52" s="45"/>
      <c r="E52" s="55"/>
      <c r="F52" s="56"/>
      <c r="G52" s="56"/>
      <c r="H52" s="56"/>
      <c r="I52" s="57"/>
      <c r="J52" s="58"/>
      <c r="K52" s="59"/>
      <c r="L52" s="60"/>
      <c r="M52" s="60"/>
      <c r="N52" s="60"/>
      <c r="O52" s="61"/>
      <c r="P52" s="155">
        <f t="shared" si="3"/>
        <v>1</v>
      </c>
      <c r="Q52" s="62"/>
      <c r="R52" s="14"/>
      <c r="S52" s="14"/>
      <c r="T52" s="14"/>
      <c r="U52" s="14"/>
      <c r="V52" s="14"/>
      <c r="W52" s="158">
        <f t="shared" si="0"/>
        <v>0</v>
      </c>
      <c r="X52" s="161">
        <f t="shared" si="4"/>
        <v>0</v>
      </c>
      <c r="Y52" s="17"/>
      <c r="Z52" s="17"/>
    </row>
    <row r="53" spans="1:26" ht="10.5" hidden="1">
      <c r="A53" s="365"/>
      <c r="B53" s="366"/>
      <c r="C53" s="366"/>
      <c r="D53" s="45"/>
      <c r="E53" s="55"/>
      <c r="F53" s="56"/>
      <c r="G53" s="56"/>
      <c r="H53" s="56"/>
      <c r="I53" s="57"/>
      <c r="J53" s="58"/>
      <c r="K53" s="59"/>
      <c r="L53" s="60"/>
      <c r="M53" s="60"/>
      <c r="N53" s="60"/>
      <c r="O53" s="61"/>
      <c r="P53" s="155">
        <f t="shared" si="3"/>
        <v>1</v>
      </c>
      <c r="Q53" s="62"/>
      <c r="R53" s="14"/>
      <c r="S53" s="14"/>
      <c r="T53" s="14"/>
      <c r="U53" s="14"/>
      <c r="V53" s="14"/>
      <c r="W53" s="158">
        <f t="shared" si="0"/>
        <v>0</v>
      </c>
      <c r="X53" s="161">
        <f t="shared" si="4"/>
        <v>0</v>
      </c>
      <c r="Y53" s="17"/>
      <c r="Z53" s="17"/>
    </row>
    <row r="54" spans="1:26" ht="10.5" hidden="1">
      <c r="A54" s="365"/>
      <c r="B54" s="366"/>
      <c r="C54" s="366"/>
      <c r="D54" s="45"/>
      <c r="E54" s="55"/>
      <c r="F54" s="56"/>
      <c r="G54" s="56"/>
      <c r="H54" s="56"/>
      <c r="I54" s="57"/>
      <c r="J54" s="58"/>
      <c r="K54" s="59"/>
      <c r="L54" s="60"/>
      <c r="M54" s="60"/>
      <c r="N54" s="60"/>
      <c r="O54" s="61"/>
      <c r="P54" s="155">
        <f t="shared" si="3"/>
        <v>1</v>
      </c>
      <c r="Q54" s="62"/>
      <c r="R54" s="14"/>
      <c r="S54" s="14"/>
      <c r="T54" s="14"/>
      <c r="U54" s="14"/>
      <c r="V54" s="14"/>
      <c r="W54" s="158">
        <f t="shared" si="0"/>
        <v>0</v>
      </c>
      <c r="X54" s="161">
        <f t="shared" si="4"/>
        <v>0</v>
      </c>
      <c r="Y54" s="17"/>
      <c r="Z54" s="17"/>
    </row>
    <row r="55" spans="1:26" ht="10.5" hidden="1">
      <c r="A55" s="365"/>
      <c r="B55" s="366"/>
      <c r="C55" s="366"/>
      <c r="D55" s="45"/>
      <c r="E55" s="55"/>
      <c r="F55" s="56"/>
      <c r="G55" s="56"/>
      <c r="H55" s="56"/>
      <c r="I55" s="57"/>
      <c r="J55" s="58"/>
      <c r="K55" s="59"/>
      <c r="L55" s="60"/>
      <c r="M55" s="60"/>
      <c r="N55" s="60"/>
      <c r="O55" s="61"/>
      <c r="P55" s="155">
        <f t="shared" si="3"/>
        <v>1</v>
      </c>
      <c r="Q55" s="62"/>
      <c r="R55" s="14"/>
      <c r="S55" s="14"/>
      <c r="T55" s="14"/>
      <c r="U55" s="14"/>
      <c r="V55" s="14"/>
      <c r="W55" s="158">
        <f t="shared" si="0"/>
        <v>0</v>
      </c>
      <c r="X55" s="161">
        <f t="shared" si="4"/>
        <v>0</v>
      </c>
      <c r="Y55" s="17"/>
      <c r="Z55" s="17"/>
    </row>
    <row r="56" spans="1:26" ht="10.5" hidden="1">
      <c r="A56" s="365"/>
      <c r="B56" s="366"/>
      <c r="C56" s="366"/>
      <c r="D56" s="45"/>
      <c r="E56" s="55"/>
      <c r="F56" s="56"/>
      <c r="G56" s="56"/>
      <c r="H56" s="56"/>
      <c r="I56" s="57"/>
      <c r="J56" s="58"/>
      <c r="K56" s="59"/>
      <c r="L56" s="60"/>
      <c r="M56" s="60"/>
      <c r="N56" s="60"/>
      <c r="O56" s="61"/>
      <c r="P56" s="155">
        <f t="shared" si="3"/>
        <v>1</v>
      </c>
      <c r="Q56" s="62"/>
      <c r="R56" s="14"/>
      <c r="S56" s="14"/>
      <c r="T56" s="14"/>
      <c r="U56" s="14"/>
      <c r="V56" s="14"/>
      <c r="W56" s="158">
        <f t="shared" si="0"/>
        <v>0</v>
      </c>
      <c r="X56" s="161">
        <f t="shared" si="4"/>
        <v>0</v>
      </c>
      <c r="Y56" s="17"/>
      <c r="Z56" s="17"/>
    </row>
    <row r="57" spans="1:26" ht="10.5" hidden="1">
      <c r="A57" s="365"/>
      <c r="B57" s="366"/>
      <c r="C57" s="366"/>
      <c r="D57" s="45"/>
      <c r="E57" s="55"/>
      <c r="F57" s="56"/>
      <c r="G57" s="56"/>
      <c r="H57" s="56"/>
      <c r="I57" s="57"/>
      <c r="J57" s="58"/>
      <c r="K57" s="59"/>
      <c r="L57" s="60"/>
      <c r="M57" s="60"/>
      <c r="N57" s="60"/>
      <c r="O57" s="61"/>
      <c r="P57" s="155">
        <f t="shared" si="3"/>
        <v>1</v>
      </c>
      <c r="Q57" s="62"/>
      <c r="R57" s="14"/>
      <c r="S57" s="14"/>
      <c r="T57" s="14"/>
      <c r="U57" s="14"/>
      <c r="V57" s="14"/>
      <c r="W57" s="158">
        <f t="shared" si="0"/>
        <v>0</v>
      </c>
      <c r="X57" s="161">
        <f t="shared" si="4"/>
        <v>0</v>
      </c>
      <c r="Y57" s="17"/>
      <c r="Z57" s="17"/>
    </row>
    <row r="58" spans="1:26" ht="10.5" hidden="1">
      <c r="A58" s="365"/>
      <c r="B58" s="366"/>
      <c r="C58" s="366"/>
      <c r="D58" s="45"/>
      <c r="E58" s="55"/>
      <c r="F58" s="56"/>
      <c r="G58" s="56"/>
      <c r="H58" s="56"/>
      <c r="I58" s="57"/>
      <c r="J58" s="58"/>
      <c r="K58" s="59"/>
      <c r="L58" s="60"/>
      <c r="M58" s="60"/>
      <c r="N58" s="60"/>
      <c r="O58" s="61"/>
      <c r="P58" s="155">
        <f t="shared" si="3"/>
        <v>1</v>
      </c>
      <c r="Q58" s="62"/>
      <c r="R58" s="14"/>
      <c r="S58" s="14"/>
      <c r="T58" s="14"/>
      <c r="U58" s="14"/>
      <c r="V58" s="14"/>
      <c r="W58" s="44">
        <f t="shared" si="0"/>
        <v>0</v>
      </c>
      <c r="X58" s="13">
        <f t="shared" si="4"/>
        <v>0</v>
      </c>
      <c r="Y58" s="17"/>
      <c r="Z58" s="17"/>
    </row>
    <row r="59" spans="1:26" ht="10.5" hidden="1">
      <c r="A59" s="365"/>
      <c r="B59" s="366"/>
      <c r="C59" s="366"/>
      <c r="D59" s="45"/>
      <c r="E59" s="55"/>
      <c r="F59" s="56"/>
      <c r="G59" s="56"/>
      <c r="H59" s="56"/>
      <c r="I59" s="57"/>
      <c r="J59" s="58"/>
      <c r="K59" s="59"/>
      <c r="L59" s="60"/>
      <c r="M59" s="60"/>
      <c r="N59" s="60"/>
      <c r="O59" s="61"/>
      <c r="P59" s="155">
        <f t="shared" si="3"/>
        <v>1</v>
      </c>
      <c r="Q59" s="62"/>
      <c r="R59" s="14"/>
      <c r="S59" s="14"/>
      <c r="T59" s="14"/>
      <c r="U59" s="14"/>
      <c r="V59" s="14"/>
      <c r="W59" s="44">
        <f t="shared" si="0"/>
        <v>0</v>
      </c>
      <c r="X59" s="13">
        <f t="shared" si="4"/>
        <v>0</v>
      </c>
      <c r="Y59" s="17"/>
      <c r="Z59" s="17"/>
    </row>
    <row r="60" spans="1:26" ht="10.5" hidden="1">
      <c r="A60" s="365"/>
      <c r="B60" s="366"/>
      <c r="C60" s="366"/>
      <c r="D60" s="45"/>
      <c r="E60" s="55"/>
      <c r="F60" s="56"/>
      <c r="G60" s="56"/>
      <c r="H60" s="56"/>
      <c r="I60" s="57"/>
      <c r="J60" s="58"/>
      <c r="K60" s="59"/>
      <c r="L60" s="60"/>
      <c r="M60" s="60"/>
      <c r="N60" s="60"/>
      <c r="O60" s="61"/>
      <c r="P60" s="155">
        <f t="shared" si="3"/>
        <v>1</v>
      </c>
      <c r="Q60" s="62"/>
      <c r="R60" s="14"/>
      <c r="S60" s="14"/>
      <c r="T60" s="14"/>
      <c r="U60" s="14"/>
      <c r="V60" s="14"/>
      <c r="W60" s="44">
        <f t="shared" si="0"/>
        <v>0</v>
      </c>
      <c r="X60" s="13">
        <f t="shared" si="4"/>
        <v>0</v>
      </c>
      <c r="Y60" s="17"/>
      <c r="Z60" s="17"/>
    </row>
    <row r="61" spans="1:26" ht="10.5" hidden="1">
      <c r="A61" s="365"/>
      <c r="B61" s="366"/>
      <c r="C61" s="366"/>
      <c r="D61" s="45"/>
      <c r="E61" s="55"/>
      <c r="F61" s="56"/>
      <c r="G61" s="56"/>
      <c r="H61" s="56"/>
      <c r="I61" s="57"/>
      <c r="J61" s="58"/>
      <c r="K61" s="59"/>
      <c r="L61" s="60"/>
      <c r="M61" s="60"/>
      <c r="N61" s="60"/>
      <c r="O61" s="61"/>
      <c r="P61" s="155">
        <f t="shared" si="3"/>
        <v>1</v>
      </c>
      <c r="Q61" s="62"/>
      <c r="R61" s="14"/>
      <c r="S61" s="14"/>
      <c r="T61" s="14"/>
      <c r="U61" s="14"/>
      <c r="V61" s="14"/>
      <c r="W61" s="44">
        <f t="shared" si="0"/>
        <v>0</v>
      </c>
      <c r="X61" s="13">
        <f t="shared" si="4"/>
        <v>0</v>
      </c>
      <c r="Y61" s="17"/>
      <c r="Z61" s="17"/>
    </row>
    <row r="62" spans="1:26" ht="10.5" hidden="1">
      <c r="A62" s="365"/>
      <c r="B62" s="366"/>
      <c r="C62" s="366"/>
      <c r="D62" s="45"/>
      <c r="E62" s="55"/>
      <c r="F62" s="56"/>
      <c r="G62" s="56"/>
      <c r="H62" s="56"/>
      <c r="I62" s="57"/>
      <c r="J62" s="58"/>
      <c r="K62" s="59"/>
      <c r="L62" s="60"/>
      <c r="M62" s="60"/>
      <c r="N62" s="60"/>
      <c r="O62" s="61"/>
      <c r="P62" s="155">
        <f t="shared" si="3"/>
        <v>1</v>
      </c>
      <c r="Q62" s="62"/>
      <c r="R62" s="14"/>
      <c r="S62" s="14"/>
      <c r="T62" s="14"/>
      <c r="U62" s="14"/>
      <c r="V62" s="14"/>
      <c r="W62" s="44">
        <f t="shared" si="0"/>
        <v>0</v>
      </c>
      <c r="X62" s="13">
        <f t="shared" si="4"/>
        <v>0</v>
      </c>
      <c r="Y62" s="17"/>
      <c r="Z62" s="17"/>
    </row>
    <row r="63" spans="1:26" ht="10.5" hidden="1">
      <c r="A63" s="365"/>
      <c r="B63" s="366"/>
      <c r="C63" s="366"/>
      <c r="D63" s="45"/>
      <c r="E63" s="55"/>
      <c r="F63" s="56"/>
      <c r="G63" s="56"/>
      <c r="H63" s="56"/>
      <c r="I63" s="57"/>
      <c r="J63" s="58"/>
      <c r="K63" s="59"/>
      <c r="L63" s="60"/>
      <c r="M63" s="60"/>
      <c r="N63" s="60"/>
      <c r="O63" s="61"/>
      <c r="P63" s="155">
        <f t="shared" si="3"/>
        <v>1</v>
      </c>
      <c r="Q63" s="62"/>
      <c r="R63" s="14"/>
      <c r="S63" s="14"/>
      <c r="T63" s="14"/>
      <c r="U63" s="14"/>
      <c r="V63" s="14"/>
      <c r="W63" s="44">
        <f t="shared" si="0"/>
        <v>0</v>
      </c>
      <c r="X63" s="13">
        <f t="shared" si="4"/>
        <v>0</v>
      </c>
      <c r="Y63" s="17"/>
      <c r="Z63" s="17"/>
    </row>
    <row r="64" spans="1:26" ht="10.5" hidden="1">
      <c r="A64" s="365"/>
      <c r="B64" s="366"/>
      <c r="C64" s="366"/>
      <c r="D64" s="45"/>
      <c r="E64" s="55"/>
      <c r="F64" s="56"/>
      <c r="G64" s="56"/>
      <c r="H64" s="56"/>
      <c r="I64" s="57"/>
      <c r="J64" s="58"/>
      <c r="K64" s="59"/>
      <c r="L64" s="60"/>
      <c r="M64" s="60"/>
      <c r="N64" s="60"/>
      <c r="O64" s="61"/>
      <c r="P64" s="155">
        <f t="shared" si="3"/>
        <v>1</v>
      </c>
      <c r="Q64" s="62"/>
      <c r="R64" s="14"/>
      <c r="S64" s="14"/>
      <c r="T64" s="14"/>
      <c r="U64" s="14"/>
      <c r="V64" s="14"/>
      <c r="W64" s="44">
        <f t="shared" si="0"/>
        <v>0</v>
      </c>
      <c r="X64" s="13">
        <f t="shared" si="4"/>
        <v>0</v>
      </c>
      <c r="Y64" s="17"/>
      <c r="Z64" s="17"/>
    </row>
    <row r="65" spans="1:26" ht="11.25" hidden="1" thickBot="1">
      <c r="A65" s="453"/>
      <c r="B65" s="454"/>
      <c r="C65" s="454"/>
      <c r="D65" s="63"/>
      <c r="E65" s="55"/>
      <c r="F65" s="56"/>
      <c r="G65" s="56"/>
      <c r="H65" s="56"/>
      <c r="I65" s="57"/>
      <c r="J65" s="58"/>
      <c r="K65" s="59"/>
      <c r="L65" s="60"/>
      <c r="M65" s="60"/>
      <c r="N65" s="60"/>
      <c r="O65" s="61"/>
      <c r="P65" s="156">
        <f>IF(OR(D65="",D65="z",D65="o"),1,(basistoeslag+IF(K65="x",bedrijfswagen,0)+IF(L65="x",woonwerkverkeer,0)+IF(M65="x",maaltijdcheques)+IF(N65="x",hospitalisatieverzekering)+IF(O65="x",groepsverzekering)))</f>
        <v>1</v>
      </c>
      <c r="Q65" s="62"/>
      <c r="R65" s="14"/>
      <c r="S65" s="14"/>
      <c r="T65" s="14"/>
      <c r="U65" s="14"/>
      <c r="V65" s="14"/>
      <c r="W65" s="64">
        <f t="shared" si="0"/>
        <v>0</v>
      </c>
      <c r="X65" s="13">
        <f t="shared" si="4"/>
        <v>0</v>
      </c>
      <c r="Y65" s="17"/>
      <c r="Z65" s="17"/>
    </row>
    <row r="66" spans="1:26" ht="14.25" customHeight="1" thickBot="1">
      <c r="A66" s="383" t="s">
        <v>13</v>
      </c>
      <c r="B66" s="384"/>
      <c r="C66" s="384"/>
      <c r="D66" s="385"/>
      <c r="E66" s="162"/>
      <c r="F66" s="163"/>
      <c r="G66" s="163"/>
      <c r="H66" s="163"/>
      <c r="I66" s="163"/>
      <c r="J66" s="164"/>
      <c r="K66" s="165"/>
      <c r="L66" s="166"/>
      <c r="M66" s="166"/>
      <c r="N66" s="167"/>
      <c r="O66" s="167"/>
      <c r="P66" s="157"/>
      <c r="Q66" s="165">
        <f>SUM(MarktverloningMensmaandenJ1)</f>
        <v>0</v>
      </c>
      <c r="R66" s="165">
        <f>SUM(MarktverloningMensmaandenJ2)</f>
        <v>0</v>
      </c>
      <c r="S66" s="165">
        <f>SUM(MarktverloningMensmaandenJ3)</f>
        <v>0</v>
      </c>
      <c r="T66" s="165">
        <f>SUM(MarktverloningMensmaandenJ4)</f>
        <v>0</v>
      </c>
      <c r="U66" s="165">
        <f>SUM(MarktverloningMensmaandenJ5)</f>
        <v>0</v>
      </c>
      <c r="V66" s="165">
        <f>SUM(MarktverloningMensmaandenJ6)</f>
        <v>0</v>
      </c>
      <c r="W66" s="168">
        <f>SUM(W15:W65)</f>
        <v>0</v>
      </c>
      <c r="X66" s="169">
        <f>SUBTOTAL(109,'aanvraag-marktverloning'!$X$15:$X$65)</f>
        <v>0</v>
      </c>
      <c r="Y66" s="17"/>
      <c r="Z66" s="17"/>
    </row>
    <row r="67" spans="1:24" s="19" customFormat="1" ht="127.5" customHeight="1">
      <c r="A67" s="474" t="s">
        <v>149</v>
      </c>
      <c r="B67" s="475"/>
      <c r="C67" s="475"/>
      <c r="D67" s="475"/>
      <c r="E67" s="475"/>
      <c r="F67" s="475"/>
      <c r="G67" s="475"/>
      <c r="H67" s="475"/>
      <c r="I67" s="475"/>
      <c r="J67" s="475"/>
      <c r="K67" s="475"/>
      <c r="L67" s="475"/>
      <c r="M67" s="475"/>
      <c r="N67" s="475"/>
      <c r="O67" s="475"/>
      <c r="P67" s="475"/>
      <c r="Q67" s="475"/>
      <c r="R67" s="475"/>
      <c r="S67" s="475"/>
      <c r="T67" s="475"/>
      <c r="U67" s="475"/>
      <c r="V67" s="475"/>
      <c r="W67" s="475"/>
      <c r="X67" s="475"/>
    </row>
    <row r="68" spans="1:24" s="19" customFormat="1" ht="47.25" customHeight="1">
      <c r="A68" s="304"/>
      <c r="B68" s="305"/>
      <c r="C68" s="305"/>
      <c r="D68" s="305"/>
      <c r="E68" s="305"/>
      <c r="F68" s="305"/>
      <c r="G68" s="305"/>
      <c r="H68" s="305"/>
      <c r="I68" s="305"/>
      <c r="J68" s="305"/>
      <c r="K68" s="305"/>
      <c r="L68" s="305"/>
      <c r="M68" s="305"/>
      <c r="N68" s="305"/>
      <c r="O68" s="305"/>
      <c r="P68" s="305"/>
      <c r="Q68" s="305"/>
      <c r="R68" s="305"/>
      <c r="S68" s="305"/>
      <c r="T68" s="305"/>
      <c r="U68" s="305"/>
      <c r="V68" s="305"/>
      <c r="W68" s="305"/>
      <c r="X68" s="305"/>
    </row>
    <row r="69" spans="1:24" s="19" customFormat="1" ht="111" customHeight="1" thickBot="1">
      <c r="A69" s="304"/>
      <c r="B69" s="305"/>
      <c r="C69" s="305"/>
      <c r="D69" s="305"/>
      <c r="E69" s="305"/>
      <c r="F69" s="305"/>
      <c r="G69" s="305"/>
      <c r="H69" s="305"/>
      <c r="I69" s="305"/>
      <c r="J69" s="305"/>
      <c r="K69" s="305"/>
      <c r="L69" s="305"/>
      <c r="M69" s="305"/>
      <c r="N69" s="305"/>
      <c r="O69" s="305"/>
      <c r="P69" s="305"/>
      <c r="Q69" s="305"/>
      <c r="R69" s="305"/>
      <c r="S69" s="305"/>
      <c r="T69" s="305"/>
      <c r="U69" s="305"/>
      <c r="V69" s="305"/>
      <c r="W69" s="305"/>
      <c r="X69" s="305"/>
    </row>
    <row r="70" spans="1:26" ht="11.25" hidden="1" thickBot="1">
      <c r="A70" s="65"/>
      <c r="B70" s="65"/>
      <c r="C70" s="65"/>
      <c r="D70" s="65"/>
      <c r="E70" s="65"/>
      <c r="F70" s="65"/>
      <c r="G70" s="65"/>
      <c r="H70" s="65"/>
      <c r="I70" s="65"/>
      <c r="J70" s="65"/>
      <c r="K70" s="65"/>
      <c r="L70" s="65"/>
      <c r="M70" s="65"/>
      <c r="N70" s="65"/>
      <c r="O70" s="65"/>
      <c r="P70" s="65"/>
      <c r="Q70" s="65"/>
      <c r="R70" s="65"/>
      <c r="S70" s="65"/>
      <c r="T70" s="65"/>
      <c r="U70" s="65"/>
      <c r="V70" s="65"/>
      <c r="W70" s="65"/>
      <c r="X70" s="65"/>
      <c r="Y70" s="17"/>
      <c r="Z70" s="17"/>
    </row>
    <row r="71" spans="1:26" ht="21.75" customHeight="1">
      <c r="A71" s="374" t="s">
        <v>36</v>
      </c>
      <c r="B71" s="375"/>
      <c r="C71" s="375"/>
      <c r="D71" s="375"/>
      <c r="E71" s="375"/>
      <c r="F71" s="375"/>
      <c r="G71" s="375"/>
      <c r="H71" s="375"/>
      <c r="I71" s="375"/>
      <c r="J71" s="375"/>
      <c r="K71" s="375"/>
      <c r="L71" s="375"/>
      <c r="M71" s="375"/>
      <c r="N71" s="375"/>
      <c r="O71" s="375"/>
      <c r="P71" s="375"/>
      <c r="Q71" s="375"/>
      <c r="R71" s="375"/>
      <c r="S71" s="375"/>
      <c r="T71" s="375"/>
      <c r="U71" s="375"/>
      <c r="V71" s="375"/>
      <c r="W71" s="375"/>
      <c r="X71" s="424"/>
      <c r="Y71" s="17"/>
      <c r="Z71" s="17"/>
    </row>
    <row r="72" spans="1:24" s="66" customFormat="1" ht="27.75" customHeight="1" hidden="1">
      <c r="A72" s="350" t="s">
        <v>37</v>
      </c>
      <c r="B72" s="351"/>
      <c r="C72" s="351"/>
      <c r="D72" s="351"/>
      <c r="E72" s="351"/>
      <c r="F72" s="351"/>
      <c r="G72" s="351"/>
      <c r="H72" s="351"/>
      <c r="I72" s="351"/>
      <c r="J72" s="351"/>
      <c r="K72" s="351"/>
      <c r="L72" s="351"/>
      <c r="M72" s="351"/>
      <c r="N72" s="351"/>
      <c r="O72" s="351"/>
      <c r="P72" s="351"/>
      <c r="Q72" s="351"/>
      <c r="R72" s="351"/>
      <c r="S72" s="351"/>
      <c r="T72" s="351"/>
      <c r="U72" s="351"/>
      <c r="V72" s="351"/>
      <c r="W72" s="351"/>
      <c r="X72" s="352"/>
    </row>
    <row r="73" spans="1:24" s="66" customFormat="1" ht="12.75" hidden="1">
      <c r="A73" s="67"/>
      <c r="B73" s="68"/>
      <c r="C73" s="68"/>
      <c r="D73" s="68"/>
      <c r="E73" s="68"/>
      <c r="F73" s="357"/>
      <c r="G73" s="357"/>
      <c r="H73" s="357"/>
      <c r="I73" s="357"/>
      <c r="J73" s="357"/>
      <c r="K73" s="357"/>
      <c r="L73" s="357"/>
      <c r="M73" s="357"/>
      <c r="N73" s="357"/>
      <c r="O73" s="357"/>
      <c r="P73" s="357"/>
      <c r="Q73" s="357"/>
      <c r="R73" s="357"/>
      <c r="S73" s="357"/>
      <c r="T73" s="357"/>
      <c r="U73" s="357"/>
      <c r="V73" s="357"/>
      <c r="W73" s="68"/>
      <c r="X73" s="69"/>
    </row>
    <row r="74" spans="1:24" s="66" customFormat="1" ht="12.75" hidden="1">
      <c r="A74" s="67"/>
      <c r="B74" s="68"/>
      <c r="C74" s="68"/>
      <c r="D74" s="68"/>
      <c r="E74" s="68"/>
      <c r="F74" s="70"/>
      <c r="G74" s="363"/>
      <c r="H74" s="363"/>
      <c r="I74" s="363"/>
      <c r="J74" s="363"/>
      <c r="K74" s="71"/>
      <c r="L74" s="364"/>
      <c r="M74" s="363"/>
      <c r="N74" s="363"/>
      <c r="O74" s="363"/>
      <c r="P74" s="72"/>
      <c r="Q74" s="72"/>
      <c r="R74" s="72"/>
      <c r="S74" s="73"/>
      <c r="T74" s="73"/>
      <c r="U74" s="73"/>
      <c r="V74" s="74"/>
      <c r="W74" s="68"/>
      <c r="X74" s="69"/>
    </row>
    <row r="75" spans="1:24" s="66" customFormat="1" ht="12.75" hidden="1">
      <c r="A75" s="67"/>
      <c r="B75" s="68"/>
      <c r="C75" s="68"/>
      <c r="D75" s="68"/>
      <c r="E75" s="68"/>
      <c r="F75" s="75"/>
      <c r="G75" s="68"/>
      <c r="H75" s="68"/>
      <c r="I75" s="68"/>
      <c r="J75" s="68"/>
      <c r="K75" s="68"/>
      <c r="L75" s="76"/>
      <c r="M75" s="76"/>
      <c r="N75" s="76"/>
      <c r="O75" s="76"/>
      <c r="P75" s="77"/>
      <c r="Q75" s="77"/>
      <c r="R75" s="77"/>
      <c r="S75" s="77"/>
      <c r="T75" s="77"/>
      <c r="U75" s="77"/>
      <c r="V75" s="77"/>
      <c r="W75" s="68"/>
      <c r="X75" s="78"/>
    </row>
    <row r="76" spans="1:24" s="66" customFormat="1" ht="12.75" hidden="1">
      <c r="A76" s="67"/>
      <c r="B76" s="68"/>
      <c r="C76" s="68"/>
      <c r="D76" s="68"/>
      <c r="E76" s="68"/>
      <c r="F76" s="79"/>
      <c r="G76" s="80"/>
      <c r="H76" s="80"/>
      <c r="I76" s="80"/>
      <c r="J76" s="80"/>
      <c r="K76" s="76"/>
      <c r="L76" s="80"/>
      <c r="M76" s="80"/>
      <c r="N76" s="80"/>
      <c r="O76" s="80"/>
      <c r="P76" s="81"/>
      <c r="Q76" s="81"/>
      <c r="R76" s="81"/>
      <c r="S76" s="77"/>
      <c r="T76" s="77"/>
      <c r="U76" s="77"/>
      <c r="V76" s="77"/>
      <c r="W76" s="68"/>
      <c r="X76" s="78"/>
    </row>
    <row r="77" spans="1:24" s="66" customFormat="1" ht="12.75" hidden="1">
      <c r="A77" s="67"/>
      <c r="B77" s="68"/>
      <c r="C77" s="68"/>
      <c r="D77" s="68"/>
      <c r="E77" s="68"/>
      <c r="F77" s="75"/>
      <c r="G77" s="68"/>
      <c r="H77" s="77"/>
      <c r="I77" s="77"/>
      <c r="J77" s="77"/>
      <c r="K77" s="82"/>
      <c r="L77" s="77"/>
      <c r="M77" s="77"/>
      <c r="N77" s="77"/>
      <c r="O77" s="77"/>
      <c r="P77" s="77"/>
      <c r="Q77" s="77"/>
      <c r="R77" s="77"/>
      <c r="S77" s="77"/>
      <c r="T77" s="77"/>
      <c r="U77" s="77"/>
      <c r="V77" s="83"/>
      <c r="W77" s="68"/>
      <c r="X77" s="78"/>
    </row>
    <row r="78" spans="1:24" s="66" customFormat="1" ht="12.75" hidden="1">
      <c r="A78" s="67"/>
      <c r="B78" s="68"/>
      <c r="C78" s="68"/>
      <c r="D78" s="68"/>
      <c r="E78" s="68"/>
      <c r="F78" s="75"/>
      <c r="G78" s="68"/>
      <c r="H78" s="77"/>
      <c r="I78" s="77"/>
      <c r="J78" s="77"/>
      <c r="K78" s="82"/>
      <c r="L78" s="77"/>
      <c r="M78" s="77"/>
      <c r="N78" s="77"/>
      <c r="O78" s="77"/>
      <c r="P78" s="77"/>
      <c r="Q78" s="77"/>
      <c r="R78" s="77"/>
      <c r="S78" s="77"/>
      <c r="T78" s="77"/>
      <c r="U78" s="77"/>
      <c r="V78" s="83"/>
      <c r="W78" s="68"/>
      <c r="X78" s="78"/>
    </row>
    <row r="79" spans="1:24" s="66" customFormat="1" ht="12.75" hidden="1">
      <c r="A79" s="67"/>
      <c r="B79" s="68"/>
      <c r="C79" s="68"/>
      <c r="D79" s="68"/>
      <c r="E79" s="68"/>
      <c r="F79" s="75"/>
      <c r="G79" s="68"/>
      <c r="H79" s="77"/>
      <c r="I79" s="77"/>
      <c r="J79" s="77"/>
      <c r="K79" s="82"/>
      <c r="L79" s="77"/>
      <c r="M79" s="77"/>
      <c r="N79" s="77"/>
      <c r="O79" s="77"/>
      <c r="P79" s="77"/>
      <c r="Q79" s="77"/>
      <c r="R79" s="77"/>
      <c r="S79" s="77"/>
      <c r="T79" s="77"/>
      <c r="U79" s="77"/>
      <c r="V79" s="83"/>
      <c r="W79" s="68"/>
      <c r="X79" s="78"/>
    </row>
    <row r="80" spans="1:24" s="66" customFormat="1" ht="12.75" hidden="1">
      <c r="A80" s="67"/>
      <c r="B80" s="68"/>
      <c r="C80" s="68"/>
      <c r="D80" s="68"/>
      <c r="E80" s="68"/>
      <c r="F80" s="75"/>
      <c r="G80" s="68"/>
      <c r="H80" s="77"/>
      <c r="I80" s="77"/>
      <c r="J80" s="77"/>
      <c r="K80" s="82"/>
      <c r="L80" s="77"/>
      <c r="M80" s="77"/>
      <c r="N80" s="77"/>
      <c r="O80" s="77"/>
      <c r="P80" s="77"/>
      <c r="Q80" s="77"/>
      <c r="R80" s="77"/>
      <c r="S80" s="77"/>
      <c r="T80" s="77"/>
      <c r="U80" s="77"/>
      <c r="V80" s="83"/>
      <c r="W80" s="68"/>
      <c r="X80" s="78"/>
    </row>
    <row r="81" spans="1:24" s="19" customFormat="1" ht="16.5" customHeight="1" hidden="1">
      <c r="A81" s="67"/>
      <c r="B81" s="68"/>
      <c r="C81" s="68"/>
      <c r="D81" s="68"/>
      <c r="E81" s="68"/>
      <c r="F81" s="75"/>
      <c r="G81" s="68"/>
      <c r="H81" s="77"/>
      <c r="I81" s="77"/>
      <c r="J81" s="77"/>
      <c r="K81" s="76"/>
      <c r="L81" s="77"/>
      <c r="M81" s="77"/>
      <c r="N81" s="77"/>
      <c r="O81" s="77"/>
      <c r="P81" s="77"/>
      <c r="Q81" s="77"/>
      <c r="R81" s="77"/>
      <c r="S81" s="77"/>
      <c r="T81" s="77"/>
      <c r="U81" s="77"/>
      <c r="V81" s="83"/>
      <c r="W81" s="68"/>
      <c r="X81" s="78"/>
    </row>
    <row r="82" spans="1:24" s="19" customFormat="1" ht="12.75" hidden="1">
      <c r="A82" s="84"/>
      <c r="B82" s="85"/>
      <c r="C82" s="85"/>
      <c r="D82" s="85"/>
      <c r="E82" s="85"/>
      <c r="F82" s="75"/>
      <c r="G82" s="68"/>
      <c r="H82" s="77"/>
      <c r="I82" s="77"/>
      <c r="J82" s="77"/>
      <c r="K82" s="76"/>
      <c r="L82" s="77"/>
      <c r="M82" s="77"/>
      <c r="N82" s="77"/>
      <c r="O82" s="77"/>
      <c r="P82" s="77"/>
      <c r="Q82" s="77"/>
      <c r="R82" s="77"/>
      <c r="S82" s="77"/>
      <c r="T82" s="77"/>
      <c r="U82" s="77"/>
      <c r="V82" s="86"/>
      <c r="W82" s="85"/>
      <c r="X82" s="78"/>
    </row>
    <row r="83" spans="1:24" s="19" customFormat="1" ht="141" customHeight="1" thickBot="1">
      <c r="A83" s="386" t="s">
        <v>103</v>
      </c>
      <c r="B83" s="387"/>
      <c r="C83" s="387"/>
      <c r="D83" s="387"/>
      <c r="E83" s="387"/>
      <c r="F83" s="387"/>
      <c r="G83" s="387"/>
      <c r="H83" s="387"/>
      <c r="I83" s="387"/>
      <c r="J83" s="387"/>
      <c r="K83" s="387"/>
      <c r="L83" s="387"/>
      <c r="M83" s="387"/>
      <c r="N83" s="387"/>
      <c r="O83" s="387"/>
      <c r="P83" s="387"/>
      <c r="Q83" s="387"/>
      <c r="R83" s="387"/>
      <c r="S83" s="387"/>
      <c r="T83" s="387"/>
      <c r="U83" s="387"/>
      <c r="V83" s="387"/>
      <c r="W83" s="387"/>
      <c r="X83" s="388"/>
    </row>
    <row r="84" spans="1:26" ht="18" customHeight="1" thickBot="1">
      <c r="A84" s="19"/>
      <c r="B84" s="19"/>
      <c r="C84" s="19"/>
      <c r="D84" s="19"/>
      <c r="E84" s="19"/>
      <c r="F84" s="19"/>
      <c r="G84" s="87"/>
      <c r="H84" s="19"/>
      <c r="I84" s="19"/>
      <c r="J84" s="87"/>
      <c r="K84" s="87"/>
      <c r="L84" s="87"/>
      <c r="M84" s="87"/>
      <c r="N84" s="19"/>
      <c r="O84" s="19"/>
      <c r="P84" s="19"/>
      <c r="Q84" s="19"/>
      <c r="R84" s="19"/>
      <c r="S84" s="19"/>
      <c r="T84" s="19"/>
      <c r="U84" s="19"/>
      <c r="V84" s="19"/>
      <c r="W84" s="19"/>
      <c r="X84" s="88"/>
      <c r="Y84" s="17"/>
      <c r="Z84" s="17"/>
    </row>
    <row r="85" spans="1:26" ht="24" customHeight="1">
      <c r="A85" s="455" t="s">
        <v>85</v>
      </c>
      <c r="B85" s="456"/>
      <c r="C85" s="456"/>
      <c r="D85" s="456"/>
      <c r="E85" s="456"/>
      <c r="F85" s="89"/>
      <c r="G85" s="89"/>
      <c r="H85" s="89"/>
      <c r="J85" s="17"/>
      <c r="K85" s="353" t="s">
        <v>133</v>
      </c>
      <c r="L85" s="354"/>
      <c r="M85" s="354"/>
      <c r="N85" s="354"/>
      <c r="O85" s="354"/>
      <c r="P85" s="354"/>
      <c r="Q85" s="354"/>
      <c r="R85" s="354"/>
      <c r="S85" s="354"/>
      <c r="T85" s="354"/>
      <c r="U85" s="354"/>
      <c r="V85" s="354"/>
      <c r="W85" s="354"/>
      <c r="X85" s="355"/>
      <c r="Y85" s="17"/>
      <c r="Z85" s="17"/>
    </row>
    <row r="86" spans="1:26" ht="24" customHeight="1">
      <c r="A86" s="457" t="s">
        <v>105</v>
      </c>
      <c r="B86" s="458"/>
      <c r="C86" s="458"/>
      <c r="D86" s="458"/>
      <c r="E86" s="459"/>
      <c r="G86" s="17"/>
      <c r="J86" s="17"/>
      <c r="K86" s="359" t="s">
        <v>71</v>
      </c>
      <c r="L86" s="360"/>
      <c r="M86" s="360"/>
      <c r="N86" s="360"/>
      <c r="O86" s="360"/>
      <c r="P86" s="360"/>
      <c r="Q86" s="360"/>
      <c r="R86" s="360"/>
      <c r="S86" s="360"/>
      <c r="T86" s="360"/>
      <c r="U86" s="360"/>
      <c r="V86" s="360"/>
      <c r="W86" s="360"/>
      <c r="X86" s="176">
        <f>MarktverloningMensmaandenTotaal</f>
        <v>0</v>
      </c>
      <c r="Y86" s="17"/>
      <c r="Z86" s="17"/>
    </row>
    <row r="87" spans="1:26" ht="28.5" customHeight="1" thickBot="1">
      <c r="A87" s="90" t="s">
        <v>14</v>
      </c>
      <c r="B87" s="91" t="s">
        <v>0</v>
      </c>
      <c r="C87" s="91" t="s">
        <v>18</v>
      </c>
      <c r="D87" s="298" t="s">
        <v>138</v>
      </c>
      <c r="E87" s="92" t="s">
        <v>104</v>
      </c>
      <c r="G87" s="17"/>
      <c r="J87" s="17"/>
      <c r="K87" s="359" t="s">
        <v>18</v>
      </c>
      <c r="L87" s="360"/>
      <c r="M87" s="360"/>
      <c r="N87" s="360"/>
      <c r="O87" s="360"/>
      <c r="P87" s="360"/>
      <c r="Q87" s="360"/>
      <c r="R87" s="360"/>
      <c r="S87" s="360"/>
      <c r="T87" s="360"/>
      <c r="U87" s="360"/>
      <c r="V87" s="360"/>
      <c r="W87" s="360"/>
      <c r="X87" s="176">
        <f>MarktverloningMensjaren</f>
        <v>0</v>
      </c>
      <c r="Y87" s="17"/>
      <c r="Z87" s="17"/>
    </row>
    <row r="88" spans="1:24" s="24" customFormat="1" ht="26.25" customHeight="1" thickBot="1">
      <c r="A88" s="170" t="s">
        <v>19</v>
      </c>
      <c r="B88" s="171">
        <f>MarktverloningMensmaandenTotaal</f>
        <v>0</v>
      </c>
      <c r="C88" s="172">
        <f>MarktverloningMensmaandenTotaal/12</f>
        <v>0</v>
      </c>
      <c r="D88" s="299">
        <v>20000</v>
      </c>
      <c r="E88" s="297">
        <f>MarktverloningIndirecteKostPerMensjaar*MarktverloningMensjaren</f>
        <v>0</v>
      </c>
      <c r="F88" s="17"/>
      <c r="G88" s="17"/>
      <c r="H88" s="17"/>
      <c r="I88" s="17"/>
      <c r="J88" s="17"/>
      <c r="K88" s="359" t="s">
        <v>107</v>
      </c>
      <c r="L88" s="360"/>
      <c r="M88" s="360"/>
      <c r="N88" s="360"/>
      <c r="O88" s="360"/>
      <c r="P88" s="360"/>
      <c r="Q88" s="360"/>
      <c r="R88" s="360"/>
      <c r="S88" s="360"/>
      <c r="T88" s="360"/>
      <c r="U88" s="360"/>
      <c r="V88" s="360"/>
      <c r="W88" s="360"/>
      <c r="X88" s="177">
        <v>40000</v>
      </c>
    </row>
    <row r="89" spans="1:26" ht="27.75" customHeight="1" thickBot="1">
      <c r="A89" s="466" t="s">
        <v>139</v>
      </c>
      <c r="B89" s="466"/>
      <c r="C89" s="466"/>
      <c r="D89" s="466"/>
      <c r="E89" s="466"/>
      <c r="F89" s="93"/>
      <c r="G89" s="94"/>
      <c r="H89" s="94"/>
      <c r="I89" s="94"/>
      <c r="J89" s="24"/>
      <c r="K89" s="359" t="s">
        <v>108</v>
      </c>
      <c r="L89" s="360"/>
      <c r="M89" s="360"/>
      <c r="N89" s="360"/>
      <c r="O89" s="360"/>
      <c r="P89" s="360"/>
      <c r="Q89" s="360"/>
      <c r="R89" s="360"/>
      <c r="S89" s="360"/>
      <c r="T89" s="360"/>
      <c r="U89" s="360"/>
      <c r="V89" s="360"/>
      <c r="W89" s="360"/>
      <c r="X89" s="178">
        <f>X88*X87</f>
        <v>0</v>
      </c>
      <c r="Y89" s="17"/>
      <c r="Z89" s="17"/>
    </row>
    <row r="90" spans="1:26" ht="24" customHeight="1" thickBot="1">
      <c r="A90" s="374" t="s">
        <v>106</v>
      </c>
      <c r="B90" s="375"/>
      <c r="C90" s="375"/>
      <c r="D90" s="375"/>
      <c r="E90" s="376"/>
      <c r="F90" s="95"/>
      <c r="G90" s="95"/>
      <c r="H90" s="95"/>
      <c r="J90" s="17"/>
      <c r="K90" s="359" t="s">
        <v>109</v>
      </c>
      <c r="L90" s="360"/>
      <c r="M90" s="360"/>
      <c r="N90" s="360"/>
      <c r="O90" s="360"/>
      <c r="P90" s="360"/>
      <c r="Q90" s="360"/>
      <c r="R90" s="360"/>
      <c r="S90" s="360"/>
      <c r="T90" s="360"/>
      <c r="U90" s="360"/>
      <c r="V90" s="360"/>
      <c r="W90" s="360"/>
      <c r="X90" s="178">
        <f>E88</f>
        <v>0</v>
      </c>
      <c r="Y90" s="17"/>
      <c r="Z90" s="17"/>
    </row>
    <row r="91" spans="1:26" ht="24" customHeight="1" thickBot="1">
      <c r="A91" s="96" t="s">
        <v>99</v>
      </c>
      <c r="B91" s="97"/>
      <c r="C91" s="97"/>
      <c r="D91" s="97"/>
      <c r="E91" s="300">
        <f>MarktverloningDirectekostenIngebrachtTotaal</f>
        <v>0</v>
      </c>
      <c r="F91" s="98"/>
      <c r="G91" s="98"/>
      <c r="H91" s="98"/>
      <c r="J91" s="17"/>
      <c r="K91" s="359" t="s">
        <v>110</v>
      </c>
      <c r="L91" s="360"/>
      <c r="M91" s="360"/>
      <c r="N91" s="360"/>
      <c r="O91" s="360"/>
      <c r="P91" s="360"/>
      <c r="Q91" s="360"/>
      <c r="R91" s="360"/>
      <c r="S91" s="360"/>
      <c r="T91" s="360"/>
      <c r="U91" s="360"/>
      <c r="V91" s="360"/>
      <c r="W91" s="360"/>
      <c r="X91" s="179">
        <f>X89-X90</f>
        <v>0</v>
      </c>
      <c r="Y91" s="17"/>
      <c r="Z91" s="17"/>
    </row>
    <row r="92" spans="1:24" s="101" customFormat="1" ht="30" customHeight="1">
      <c r="A92" s="417" t="s">
        <v>52</v>
      </c>
      <c r="B92" s="418"/>
      <c r="C92" s="418"/>
      <c r="D92" s="418"/>
      <c r="E92" s="419"/>
      <c r="F92" s="99"/>
      <c r="G92" s="99"/>
      <c r="H92" s="99"/>
      <c r="I92" s="100"/>
      <c r="J92" s="17"/>
      <c r="K92" s="414">
        <f>IF(E91&gt;X91,"Conclusie directe overige kosten :","")</f>
      </c>
      <c r="L92" s="415"/>
      <c r="M92" s="415"/>
      <c r="N92" s="415"/>
      <c r="O92" s="415"/>
      <c r="P92" s="415"/>
      <c r="Q92" s="415"/>
      <c r="R92" s="415"/>
      <c r="S92" s="415"/>
      <c r="T92" s="415"/>
      <c r="U92" s="415"/>
      <c r="V92" s="415"/>
      <c r="W92" s="415"/>
      <c r="X92" s="416"/>
    </row>
    <row r="93" spans="1:24" s="101" customFormat="1" ht="57" customHeight="1" hidden="1">
      <c r="A93" s="8" t="s">
        <v>10</v>
      </c>
      <c r="B93" s="2" t="s">
        <v>15</v>
      </c>
      <c r="C93" s="4" t="s">
        <v>51</v>
      </c>
      <c r="D93" s="4" t="s">
        <v>64</v>
      </c>
      <c r="E93" s="3" t="s">
        <v>11</v>
      </c>
      <c r="F93" s="9"/>
      <c r="G93" s="9"/>
      <c r="H93" s="9"/>
      <c r="I93" s="102"/>
      <c r="K93" s="361"/>
      <c r="L93" s="362"/>
      <c r="M93" s="362"/>
      <c r="N93" s="362"/>
      <c r="O93" s="362"/>
      <c r="P93" s="362"/>
      <c r="Q93" s="362"/>
      <c r="R93" s="362"/>
      <c r="S93" s="362"/>
      <c r="T93" s="362"/>
      <c r="U93" s="362"/>
      <c r="V93" s="362"/>
      <c r="W93" s="362"/>
      <c r="X93" s="103"/>
    </row>
    <row r="94" spans="1:24" s="109" customFormat="1" ht="29.25" customHeight="1">
      <c r="A94" s="104" t="s">
        <v>10</v>
      </c>
      <c r="B94" s="1" t="s">
        <v>97</v>
      </c>
      <c r="C94" s="105" t="s">
        <v>140</v>
      </c>
      <c r="D94" s="1" t="s">
        <v>141</v>
      </c>
      <c r="E94" s="106" t="s">
        <v>98</v>
      </c>
      <c r="F94" s="107"/>
      <c r="G94" s="107"/>
      <c r="H94" s="107"/>
      <c r="I94" s="108"/>
      <c r="K94" s="408">
        <f>IF(E91&gt;X91,"De opgegeven directe overige kost van "&amp;DOLLAR(E91,0)&amp;" is hoger dan het toegestande maximum van "&amp;DOLLAR(X91,0)&amp;" en wordt dus begrensd op "&amp;DOLLAR(X91,0)&amp;".","")</f>
      </c>
      <c r="L94" s="409"/>
      <c r="M94" s="409"/>
      <c r="N94" s="409"/>
      <c r="O94" s="409"/>
      <c r="P94" s="409"/>
      <c r="Q94" s="409"/>
      <c r="R94" s="409"/>
      <c r="S94" s="409"/>
      <c r="T94" s="409"/>
      <c r="U94" s="409"/>
      <c r="V94" s="409"/>
      <c r="W94" s="409"/>
      <c r="X94" s="410"/>
    </row>
    <row r="95" spans="1:26" ht="11.25" thickBot="1">
      <c r="A95" s="110"/>
      <c r="B95" s="5"/>
      <c r="C95" s="111"/>
      <c r="D95" s="5"/>
      <c r="E95" s="173">
        <f aca="true" t="shared" si="5" ref="E95:E114">IF(ISBLANK(MarktverloningDirectekostenAfschrijfkost),MarktverloningDirectekostenKost,MarktverloningDirectekostenAfschrijfkost*MarktverloningDirectekostenBezettingsgraad/100)</f>
        <v>0</v>
      </c>
      <c r="F95" s="112"/>
      <c r="G95" s="112"/>
      <c r="H95" s="112"/>
      <c r="I95" s="100"/>
      <c r="J95" s="17"/>
      <c r="K95" s="438" t="s">
        <v>30</v>
      </c>
      <c r="L95" s="439"/>
      <c r="M95" s="439"/>
      <c r="N95" s="439"/>
      <c r="O95" s="439"/>
      <c r="P95" s="439"/>
      <c r="Q95" s="439"/>
      <c r="R95" s="439"/>
      <c r="S95" s="439"/>
      <c r="T95" s="439"/>
      <c r="U95" s="439"/>
      <c r="V95" s="439"/>
      <c r="W95" s="439"/>
      <c r="X95" s="180">
        <f>MIN(E91,X91)+E88</f>
        <v>0</v>
      </c>
      <c r="Y95" s="17"/>
      <c r="Z95" s="17"/>
    </row>
    <row r="96" spans="1:26" ht="10.5">
      <c r="A96" s="110"/>
      <c r="B96" s="5"/>
      <c r="C96" s="111"/>
      <c r="D96" s="5"/>
      <c r="E96" s="173">
        <f t="shared" si="5"/>
        <v>0</v>
      </c>
      <c r="F96" s="112"/>
      <c r="G96" s="112"/>
      <c r="H96" s="112"/>
      <c r="I96" s="100"/>
      <c r="J96" s="17"/>
      <c r="K96" s="467" t="s">
        <v>134</v>
      </c>
      <c r="L96" s="467"/>
      <c r="M96" s="467"/>
      <c r="N96" s="467"/>
      <c r="O96" s="467"/>
      <c r="P96" s="467"/>
      <c r="Q96" s="467"/>
      <c r="R96" s="467"/>
      <c r="S96" s="467"/>
      <c r="T96" s="467"/>
      <c r="U96" s="467"/>
      <c r="V96" s="467"/>
      <c r="W96" s="467"/>
      <c r="X96" s="467"/>
      <c r="Y96" s="17"/>
      <c r="Z96" s="17"/>
    </row>
    <row r="97" spans="1:26" ht="10.5">
      <c r="A97" s="110"/>
      <c r="B97" s="5"/>
      <c r="C97" s="111"/>
      <c r="D97" s="5"/>
      <c r="E97" s="173">
        <f t="shared" si="5"/>
        <v>0</v>
      </c>
      <c r="F97" s="112"/>
      <c r="G97" s="17"/>
      <c r="J97" s="17"/>
      <c r="Y97" s="17"/>
      <c r="Z97" s="17"/>
    </row>
    <row r="98" spans="1:26" ht="11.25" thickBot="1">
      <c r="A98" s="113"/>
      <c r="B98" s="5"/>
      <c r="C98" s="111"/>
      <c r="D98" s="5"/>
      <c r="E98" s="173">
        <f t="shared" si="5"/>
        <v>0</v>
      </c>
      <c r="F98" s="112"/>
      <c r="G98" s="17"/>
      <c r="J98" s="17"/>
      <c r="Y98" s="17"/>
      <c r="Z98" s="17"/>
    </row>
    <row r="99" spans="1:26" ht="10.5">
      <c r="A99" s="110"/>
      <c r="B99" s="6"/>
      <c r="C99" s="114"/>
      <c r="D99" s="6"/>
      <c r="E99" s="174">
        <f t="shared" si="5"/>
        <v>0</v>
      </c>
      <c r="F99" s="112"/>
      <c r="G99" s="17"/>
      <c r="J99" s="17"/>
      <c r="K99" s="401" t="s">
        <v>72</v>
      </c>
      <c r="L99" s="402"/>
      <c r="M99" s="402"/>
      <c r="N99" s="402"/>
      <c r="O99" s="402"/>
      <c r="P99" s="402"/>
      <c r="Q99" s="402"/>
      <c r="R99" s="402"/>
      <c r="S99" s="402"/>
      <c r="T99" s="402"/>
      <c r="U99" s="402"/>
      <c r="V99" s="402"/>
      <c r="W99" s="402"/>
      <c r="X99" s="403"/>
      <c r="Y99" s="17"/>
      <c r="Z99" s="17"/>
    </row>
    <row r="100" spans="1:26" ht="12" customHeight="1">
      <c r="A100" s="110"/>
      <c r="B100" s="6"/>
      <c r="C100" s="114"/>
      <c r="D100" s="6"/>
      <c r="E100" s="174">
        <f t="shared" si="5"/>
        <v>0</v>
      </c>
      <c r="F100" s="112"/>
      <c r="G100" s="17"/>
      <c r="J100" s="17"/>
      <c r="K100" s="368" t="s">
        <v>111</v>
      </c>
      <c r="L100" s="369"/>
      <c r="M100" s="369"/>
      <c r="N100" s="369"/>
      <c r="O100" s="369"/>
      <c r="P100" s="369"/>
      <c r="Q100" s="369"/>
      <c r="R100" s="369"/>
      <c r="S100" s="369"/>
      <c r="T100" s="369"/>
      <c r="U100" s="369"/>
      <c r="V100" s="369"/>
      <c r="W100" s="369"/>
      <c r="X100" s="370"/>
      <c r="Y100" s="17"/>
      <c r="Z100" s="17"/>
    </row>
    <row r="101" spans="1:26" ht="12" customHeight="1">
      <c r="A101" s="110"/>
      <c r="B101" s="6"/>
      <c r="C101" s="114"/>
      <c r="D101" s="6"/>
      <c r="E101" s="174">
        <f t="shared" si="5"/>
        <v>0</v>
      </c>
      <c r="F101" s="112"/>
      <c r="G101" s="17"/>
      <c r="J101" s="17"/>
      <c r="K101" s="368"/>
      <c r="L101" s="369"/>
      <c r="M101" s="369"/>
      <c r="N101" s="369"/>
      <c r="O101" s="369"/>
      <c r="P101" s="369"/>
      <c r="Q101" s="369"/>
      <c r="R101" s="369"/>
      <c r="S101" s="369"/>
      <c r="T101" s="369"/>
      <c r="U101" s="369"/>
      <c r="V101" s="369"/>
      <c r="W101" s="369"/>
      <c r="X101" s="370"/>
      <c r="Y101" s="17"/>
      <c r="Z101" s="17"/>
    </row>
    <row r="102" spans="1:26" ht="12" customHeight="1">
      <c r="A102" s="110"/>
      <c r="B102" s="6"/>
      <c r="C102" s="114"/>
      <c r="D102" s="6"/>
      <c r="E102" s="174">
        <f t="shared" si="5"/>
        <v>0</v>
      </c>
      <c r="F102" s="112"/>
      <c r="G102" s="17"/>
      <c r="J102" s="17"/>
      <c r="K102" s="368"/>
      <c r="L102" s="369"/>
      <c r="M102" s="369"/>
      <c r="N102" s="369"/>
      <c r="O102" s="369"/>
      <c r="P102" s="369"/>
      <c r="Q102" s="369"/>
      <c r="R102" s="369"/>
      <c r="S102" s="369"/>
      <c r="T102" s="369"/>
      <c r="U102" s="369"/>
      <c r="V102" s="369"/>
      <c r="W102" s="369"/>
      <c r="X102" s="370"/>
      <c r="Y102" s="17"/>
      <c r="Z102" s="17"/>
    </row>
    <row r="103" spans="1:26" ht="12" customHeight="1">
      <c r="A103" s="110"/>
      <c r="B103" s="6"/>
      <c r="C103" s="114"/>
      <c r="D103" s="6"/>
      <c r="E103" s="174">
        <f t="shared" si="5"/>
        <v>0</v>
      </c>
      <c r="F103" s="112"/>
      <c r="G103" s="17"/>
      <c r="J103" s="17"/>
      <c r="K103" s="368"/>
      <c r="L103" s="369"/>
      <c r="M103" s="369"/>
      <c r="N103" s="369"/>
      <c r="O103" s="369"/>
      <c r="P103" s="369"/>
      <c r="Q103" s="369"/>
      <c r="R103" s="369"/>
      <c r="S103" s="369"/>
      <c r="T103" s="369"/>
      <c r="U103" s="369"/>
      <c r="V103" s="369"/>
      <c r="W103" s="369"/>
      <c r="X103" s="370"/>
      <c r="Y103" s="17"/>
      <c r="Z103" s="17"/>
    </row>
    <row r="104" spans="1:26" ht="12" customHeight="1">
      <c r="A104" s="110"/>
      <c r="B104" s="6"/>
      <c r="C104" s="114"/>
      <c r="D104" s="6"/>
      <c r="E104" s="174">
        <f t="shared" si="5"/>
        <v>0</v>
      </c>
      <c r="F104" s="112"/>
      <c r="G104" s="17"/>
      <c r="J104" s="17"/>
      <c r="K104" s="368"/>
      <c r="L104" s="369"/>
      <c r="M104" s="369"/>
      <c r="N104" s="369"/>
      <c r="O104" s="369"/>
      <c r="P104" s="369"/>
      <c r="Q104" s="369"/>
      <c r="R104" s="369"/>
      <c r="S104" s="369"/>
      <c r="T104" s="369"/>
      <c r="U104" s="369"/>
      <c r="V104" s="369"/>
      <c r="W104" s="369"/>
      <c r="X104" s="370"/>
      <c r="Y104" s="17"/>
      <c r="Z104" s="17"/>
    </row>
    <row r="105" spans="1:26" ht="12" customHeight="1">
      <c r="A105" s="110"/>
      <c r="B105" s="6"/>
      <c r="C105" s="114"/>
      <c r="D105" s="6"/>
      <c r="E105" s="174">
        <f t="shared" si="5"/>
        <v>0</v>
      </c>
      <c r="F105" s="112"/>
      <c r="G105" s="17"/>
      <c r="J105" s="17"/>
      <c r="K105" s="368"/>
      <c r="L105" s="369"/>
      <c r="M105" s="369"/>
      <c r="N105" s="369"/>
      <c r="O105" s="369"/>
      <c r="P105" s="369"/>
      <c r="Q105" s="369"/>
      <c r="R105" s="369"/>
      <c r="S105" s="369"/>
      <c r="T105" s="369"/>
      <c r="U105" s="369"/>
      <c r="V105" s="369"/>
      <c r="W105" s="369"/>
      <c r="X105" s="370"/>
      <c r="Y105" s="17"/>
      <c r="Z105" s="17"/>
    </row>
    <row r="106" spans="1:26" ht="12" customHeight="1">
      <c r="A106" s="110"/>
      <c r="B106" s="6"/>
      <c r="C106" s="114"/>
      <c r="D106" s="6"/>
      <c r="E106" s="174">
        <f t="shared" si="5"/>
        <v>0</v>
      </c>
      <c r="F106" s="112"/>
      <c r="G106" s="17"/>
      <c r="J106" s="17"/>
      <c r="K106" s="368"/>
      <c r="L106" s="369"/>
      <c r="M106" s="369"/>
      <c r="N106" s="369"/>
      <c r="O106" s="369"/>
      <c r="P106" s="369"/>
      <c r="Q106" s="369"/>
      <c r="R106" s="369"/>
      <c r="S106" s="369"/>
      <c r="T106" s="369"/>
      <c r="U106" s="369"/>
      <c r="V106" s="369"/>
      <c r="W106" s="369"/>
      <c r="X106" s="370"/>
      <c r="Y106" s="17"/>
      <c r="Z106" s="17"/>
    </row>
    <row r="107" spans="1:26" ht="12" customHeight="1">
      <c r="A107" s="110"/>
      <c r="B107" s="6"/>
      <c r="C107" s="114"/>
      <c r="D107" s="6"/>
      <c r="E107" s="174">
        <f t="shared" si="5"/>
        <v>0</v>
      </c>
      <c r="F107" s="112"/>
      <c r="G107" s="17"/>
      <c r="J107" s="17"/>
      <c r="K107" s="368"/>
      <c r="L107" s="369"/>
      <c r="M107" s="369"/>
      <c r="N107" s="369"/>
      <c r="O107" s="369"/>
      <c r="P107" s="369"/>
      <c r="Q107" s="369"/>
      <c r="R107" s="369"/>
      <c r="S107" s="369"/>
      <c r="T107" s="369"/>
      <c r="U107" s="369"/>
      <c r="V107" s="369"/>
      <c r="W107" s="369"/>
      <c r="X107" s="370"/>
      <c r="Y107" s="17"/>
      <c r="Z107" s="17"/>
    </row>
    <row r="108" spans="1:26" ht="12" customHeight="1" hidden="1">
      <c r="A108" s="110"/>
      <c r="B108" s="6"/>
      <c r="C108" s="114"/>
      <c r="D108" s="6"/>
      <c r="E108" s="174">
        <f t="shared" si="5"/>
        <v>0</v>
      </c>
      <c r="F108" s="112"/>
      <c r="G108" s="17"/>
      <c r="J108" s="17"/>
      <c r="K108" s="368"/>
      <c r="L108" s="369"/>
      <c r="M108" s="369"/>
      <c r="N108" s="369"/>
      <c r="O108" s="369"/>
      <c r="P108" s="369"/>
      <c r="Q108" s="369"/>
      <c r="R108" s="369"/>
      <c r="S108" s="369"/>
      <c r="T108" s="369"/>
      <c r="U108" s="369"/>
      <c r="V108" s="369"/>
      <c r="W108" s="369"/>
      <c r="X108" s="370"/>
      <c r="Y108" s="17"/>
      <c r="Z108" s="17"/>
    </row>
    <row r="109" spans="1:26" ht="12" customHeight="1" hidden="1">
      <c r="A109" s="110"/>
      <c r="B109" s="6"/>
      <c r="C109" s="114"/>
      <c r="D109" s="6"/>
      <c r="E109" s="174">
        <f t="shared" si="5"/>
        <v>0</v>
      </c>
      <c r="F109" s="112"/>
      <c r="G109" s="17"/>
      <c r="J109" s="17"/>
      <c r="K109" s="368"/>
      <c r="L109" s="369"/>
      <c r="M109" s="369"/>
      <c r="N109" s="369"/>
      <c r="O109" s="369"/>
      <c r="P109" s="369"/>
      <c r="Q109" s="369"/>
      <c r="R109" s="369"/>
      <c r="S109" s="369"/>
      <c r="T109" s="369"/>
      <c r="U109" s="369"/>
      <c r="V109" s="369"/>
      <c r="W109" s="369"/>
      <c r="X109" s="370"/>
      <c r="Y109" s="17"/>
      <c r="Z109" s="17"/>
    </row>
    <row r="110" spans="1:26" ht="12" customHeight="1" hidden="1">
      <c r="A110" s="110"/>
      <c r="B110" s="6"/>
      <c r="C110" s="114"/>
      <c r="D110" s="6"/>
      <c r="E110" s="174">
        <f t="shared" si="5"/>
        <v>0</v>
      </c>
      <c r="F110" s="112"/>
      <c r="G110" s="17"/>
      <c r="J110" s="17"/>
      <c r="K110" s="368"/>
      <c r="L110" s="369"/>
      <c r="M110" s="369"/>
      <c r="N110" s="369"/>
      <c r="O110" s="369"/>
      <c r="P110" s="369"/>
      <c r="Q110" s="369"/>
      <c r="R110" s="369"/>
      <c r="S110" s="369"/>
      <c r="T110" s="369"/>
      <c r="U110" s="369"/>
      <c r="V110" s="369"/>
      <c r="W110" s="369"/>
      <c r="X110" s="370"/>
      <c r="Y110" s="17"/>
      <c r="Z110" s="17"/>
    </row>
    <row r="111" spans="1:26" ht="12" customHeight="1" hidden="1">
      <c r="A111" s="110"/>
      <c r="B111" s="6"/>
      <c r="C111" s="114"/>
      <c r="D111" s="6"/>
      <c r="E111" s="174">
        <f t="shared" si="5"/>
        <v>0</v>
      </c>
      <c r="F111" s="112"/>
      <c r="G111" s="17"/>
      <c r="J111" s="17"/>
      <c r="K111" s="368"/>
      <c r="L111" s="369"/>
      <c r="M111" s="369"/>
      <c r="N111" s="369"/>
      <c r="O111" s="369"/>
      <c r="P111" s="369"/>
      <c r="Q111" s="369"/>
      <c r="R111" s="369"/>
      <c r="S111" s="369"/>
      <c r="T111" s="369"/>
      <c r="U111" s="369"/>
      <c r="V111" s="369"/>
      <c r="W111" s="369"/>
      <c r="X111" s="370"/>
      <c r="Y111" s="17"/>
      <c r="Z111" s="17"/>
    </row>
    <row r="112" spans="1:26" ht="12" customHeight="1" hidden="1">
      <c r="A112" s="110"/>
      <c r="B112" s="6"/>
      <c r="C112" s="114"/>
      <c r="D112" s="6"/>
      <c r="E112" s="174">
        <f t="shared" si="5"/>
        <v>0</v>
      </c>
      <c r="F112" s="112"/>
      <c r="G112" s="17"/>
      <c r="J112" s="17"/>
      <c r="K112" s="368"/>
      <c r="L112" s="369"/>
      <c r="M112" s="369"/>
      <c r="N112" s="369"/>
      <c r="O112" s="369"/>
      <c r="P112" s="369"/>
      <c r="Q112" s="369"/>
      <c r="R112" s="369"/>
      <c r="S112" s="369"/>
      <c r="T112" s="369"/>
      <c r="U112" s="369"/>
      <c r="V112" s="369"/>
      <c r="W112" s="369"/>
      <c r="X112" s="370"/>
      <c r="Y112" s="17"/>
      <c r="Z112" s="17"/>
    </row>
    <row r="113" spans="1:26" ht="12" customHeight="1" hidden="1">
      <c r="A113" s="110"/>
      <c r="B113" s="6"/>
      <c r="C113" s="114"/>
      <c r="D113" s="6"/>
      <c r="E113" s="174">
        <f t="shared" si="5"/>
        <v>0</v>
      </c>
      <c r="F113" s="112"/>
      <c r="G113" s="17"/>
      <c r="J113" s="17"/>
      <c r="K113" s="368"/>
      <c r="L113" s="369"/>
      <c r="M113" s="369"/>
      <c r="N113" s="369"/>
      <c r="O113" s="369"/>
      <c r="P113" s="369"/>
      <c r="Q113" s="369"/>
      <c r="R113" s="369"/>
      <c r="S113" s="369"/>
      <c r="T113" s="369"/>
      <c r="U113" s="369"/>
      <c r="V113" s="369"/>
      <c r="W113" s="369"/>
      <c r="X113" s="370"/>
      <c r="Y113" s="17"/>
      <c r="Z113" s="17"/>
    </row>
    <row r="114" spans="1:26" ht="12" customHeight="1" hidden="1">
      <c r="A114" s="110"/>
      <c r="B114" s="6"/>
      <c r="C114" s="114"/>
      <c r="D114" s="6"/>
      <c r="E114" s="174">
        <f t="shared" si="5"/>
        <v>0</v>
      </c>
      <c r="F114" s="112"/>
      <c r="G114" s="17"/>
      <c r="J114" s="17"/>
      <c r="K114" s="368"/>
      <c r="L114" s="369"/>
      <c r="M114" s="369"/>
      <c r="N114" s="369"/>
      <c r="O114" s="369"/>
      <c r="P114" s="369"/>
      <c r="Q114" s="369"/>
      <c r="R114" s="369"/>
      <c r="S114" s="369"/>
      <c r="T114" s="369"/>
      <c r="U114" s="369"/>
      <c r="V114" s="369"/>
      <c r="W114" s="369"/>
      <c r="X114" s="370"/>
      <c r="Y114" s="17"/>
      <c r="Z114" s="17"/>
    </row>
    <row r="115" spans="1:26" ht="12.75" customHeight="1" thickBot="1">
      <c r="A115" s="115" t="s">
        <v>41</v>
      </c>
      <c r="B115" s="7"/>
      <c r="C115" s="116"/>
      <c r="D115" s="7"/>
      <c r="E115" s="175">
        <f>SUM(MarktverloningDirectekostenIngebracht)</f>
        <v>0</v>
      </c>
      <c r="F115" s="117"/>
      <c r="G115" s="100"/>
      <c r="H115" s="118"/>
      <c r="I115" s="119"/>
      <c r="J115" s="119"/>
      <c r="K115" s="371"/>
      <c r="L115" s="372"/>
      <c r="M115" s="372"/>
      <c r="N115" s="372"/>
      <c r="O115" s="372"/>
      <c r="P115" s="372"/>
      <c r="Q115" s="372"/>
      <c r="R115" s="372"/>
      <c r="S115" s="372"/>
      <c r="T115" s="372"/>
      <c r="U115" s="372"/>
      <c r="V115" s="372"/>
      <c r="W115" s="372"/>
      <c r="X115" s="373"/>
      <c r="Y115" s="17"/>
      <c r="Z115" s="17"/>
    </row>
    <row r="116" spans="1:26" ht="24" customHeight="1">
      <c r="A116" s="479" t="s">
        <v>142</v>
      </c>
      <c r="B116" s="479"/>
      <c r="C116" s="479"/>
      <c r="D116" s="479"/>
      <c r="E116" s="479"/>
      <c r="F116" s="120"/>
      <c r="G116" s="120"/>
      <c r="H116" s="120"/>
      <c r="I116" s="120"/>
      <c r="J116" s="121"/>
      <c r="K116" s="122"/>
      <c r="L116" s="122"/>
      <c r="M116" s="122"/>
      <c r="N116" s="122"/>
      <c r="O116" s="122"/>
      <c r="P116" s="122"/>
      <c r="Q116" s="122"/>
      <c r="R116" s="122"/>
      <c r="S116" s="122"/>
      <c r="T116" s="122"/>
      <c r="U116" s="122"/>
      <c r="V116" s="122"/>
      <c r="W116" s="122"/>
      <c r="X116" s="122"/>
      <c r="Y116" s="17"/>
      <c r="Z116" s="17"/>
    </row>
    <row r="117" spans="1:24" s="24" customFormat="1" ht="6.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row>
    <row r="118" spans="6:23" s="24" customFormat="1" ht="18" customHeight="1" hidden="1" thickBot="1">
      <c r="F118" s="17"/>
      <c r="G118" s="18"/>
      <c r="H118" s="17"/>
      <c r="I118" s="124"/>
      <c r="J118" s="125"/>
      <c r="K118" s="18"/>
      <c r="L118" s="18"/>
      <c r="M118" s="18"/>
      <c r="N118" s="17"/>
      <c r="O118" s="17"/>
      <c r="P118" s="17"/>
      <c r="Q118" s="17"/>
      <c r="R118" s="17"/>
      <c r="S118" s="17"/>
      <c r="T118" s="17"/>
      <c r="U118" s="17"/>
      <c r="V118" s="17"/>
      <c r="W118" s="126"/>
    </row>
    <row r="119" spans="1:26" ht="34.5" customHeight="1" hidden="1">
      <c r="A119" s="378" t="s">
        <v>124</v>
      </c>
      <c r="B119" s="379"/>
      <c r="C119" s="379"/>
      <c r="D119" s="379"/>
      <c r="E119" s="379"/>
      <c r="F119" s="380"/>
      <c r="G119" s="124"/>
      <c r="H119" s="124"/>
      <c r="I119" s="124"/>
      <c r="J119" s="99"/>
      <c r="K119" s="17"/>
      <c r="L119" s="374" t="s">
        <v>38</v>
      </c>
      <c r="M119" s="375"/>
      <c r="N119" s="375"/>
      <c r="O119" s="375"/>
      <c r="P119" s="375"/>
      <c r="Q119" s="375"/>
      <c r="R119" s="375"/>
      <c r="S119" s="375"/>
      <c r="T119" s="375"/>
      <c r="U119" s="375"/>
      <c r="V119" s="375"/>
      <c r="W119" s="375"/>
      <c r="X119" s="424"/>
      <c r="Y119" s="17"/>
      <c r="Z119" s="17"/>
    </row>
    <row r="120" spans="1:26" ht="34.5" customHeight="1" hidden="1">
      <c r="A120" s="127" t="s">
        <v>21</v>
      </c>
      <c r="B120" s="128"/>
      <c r="C120" s="128"/>
      <c r="D120" s="129" t="s">
        <v>54</v>
      </c>
      <c r="E120" s="129" t="s">
        <v>23</v>
      </c>
      <c r="F120" s="130" t="s">
        <v>55</v>
      </c>
      <c r="G120" s="99"/>
      <c r="H120" s="99"/>
      <c r="I120" s="99"/>
      <c r="J120" s="125"/>
      <c r="K120" s="17"/>
      <c r="L120" s="131" t="s">
        <v>73</v>
      </c>
      <c r="M120" s="132"/>
      <c r="N120" s="132"/>
      <c r="O120" s="132"/>
      <c r="P120" s="132"/>
      <c r="Q120" s="132"/>
      <c r="R120" s="132"/>
      <c r="S120" s="132"/>
      <c r="T120" s="132"/>
      <c r="U120" s="132"/>
      <c r="V120" s="132"/>
      <c r="W120" s="132"/>
      <c r="X120" s="132"/>
      <c r="Y120" s="133"/>
      <c r="Z120" s="17"/>
    </row>
    <row r="121" spans="1:26" ht="43.5" hidden="1">
      <c r="A121" s="127" t="s">
        <v>21</v>
      </c>
      <c r="B121" s="377" t="s">
        <v>10</v>
      </c>
      <c r="C121" s="377"/>
      <c r="D121" s="129" t="s">
        <v>91</v>
      </c>
      <c r="E121" s="129" t="s">
        <v>54</v>
      </c>
      <c r="F121" s="134" t="s">
        <v>96</v>
      </c>
      <c r="G121" s="99"/>
      <c r="H121" s="99"/>
      <c r="I121" s="99"/>
      <c r="J121" s="17"/>
      <c r="L121" s="425" t="s">
        <v>101</v>
      </c>
      <c r="M121" s="369"/>
      <c r="N121" s="369"/>
      <c r="O121" s="369"/>
      <c r="P121" s="369"/>
      <c r="Q121" s="369"/>
      <c r="R121" s="369"/>
      <c r="S121" s="369"/>
      <c r="T121" s="369"/>
      <c r="U121" s="369"/>
      <c r="V121" s="369"/>
      <c r="W121" s="369"/>
      <c r="X121" s="370"/>
      <c r="Y121" s="17"/>
      <c r="Z121" s="17"/>
    </row>
    <row r="122" spans="1:26" ht="10.5" hidden="1">
      <c r="A122" s="135"/>
      <c r="B122" s="358"/>
      <c r="C122" s="358"/>
      <c r="D122" s="136"/>
      <c r="E122" s="136"/>
      <c r="F122" s="137"/>
      <c r="G122" s="17"/>
      <c r="J122" s="17"/>
      <c r="L122" s="368"/>
      <c r="M122" s="369"/>
      <c r="N122" s="369"/>
      <c r="O122" s="369"/>
      <c r="P122" s="369"/>
      <c r="Q122" s="369"/>
      <c r="R122" s="369"/>
      <c r="S122" s="369"/>
      <c r="T122" s="369"/>
      <c r="U122" s="369"/>
      <c r="V122" s="369"/>
      <c r="W122" s="369"/>
      <c r="X122" s="370"/>
      <c r="Y122" s="17"/>
      <c r="Z122" s="17"/>
    </row>
    <row r="123" spans="1:26" ht="10.5" hidden="1">
      <c r="A123" s="135"/>
      <c r="B123" s="358"/>
      <c r="C123" s="358"/>
      <c r="D123" s="136"/>
      <c r="E123" s="136"/>
      <c r="F123" s="137"/>
      <c r="G123" s="17"/>
      <c r="J123" s="17"/>
      <c r="L123" s="368"/>
      <c r="M123" s="369"/>
      <c r="N123" s="369"/>
      <c r="O123" s="369"/>
      <c r="P123" s="369"/>
      <c r="Q123" s="369"/>
      <c r="R123" s="369"/>
      <c r="S123" s="369"/>
      <c r="T123" s="369"/>
      <c r="U123" s="369"/>
      <c r="V123" s="369"/>
      <c r="W123" s="369"/>
      <c r="X123" s="370"/>
      <c r="Y123" s="17"/>
      <c r="Z123" s="17"/>
    </row>
    <row r="124" spans="1:26" ht="13.5" customHeight="1" hidden="1">
      <c r="A124" s="135"/>
      <c r="B124" s="358"/>
      <c r="C124" s="358"/>
      <c r="D124" s="136"/>
      <c r="E124" s="136"/>
      <c r="F124" s="137"/>
      <c r="G124" s="17"/>
      <c r="J124" s="17"/>
      <c r="L124" s="368"/>
      <c r="M124" s="369"/>
      <c r="N124" s="369"/>
      <c r="O124" s="369"/>
      <c r="P124" s="369"/>
      <c r="Q124" s="369"/>
      <c r="R124" s="369"/>
      <c r="S124" s="369"/>
      <c r="T124" s="369"/>
      <c r="U124" s="369"/>
      <c r="V124" s="369"/>
      <c r="W124" s="369"/>
      <c r="X124" s="370"/>
      <c r="Y124" s="17"/>
      <c r="Z124" s="17"/>
    </row>
    <row r="125" spans="1:26" ht="13.5" customHeight="1" hidden="1">
      <c r="A125" s="135"/>
      <c r="B125" s="358"/>
      <c r="C125" s="358"/>
      <c r="D125" s="136"/>
      <c r="E125" s="136"/>
      <c r="F125" s="137"/>
      <c r="G125" s="17"/>
      <c r="J125" s="17"/>
      <c r="L125" s="368"/>
      <c r="M125" s="369"/>
      <c r="N125" s="369"/>
      <c r="O125" s="369"/>
      <c r="P125" s="369"/>
      <c r="Q125" s="369"/>
      <c r="R125" s="369"/>
      <c r="S125" s="369"/>
      <c r="T125" s="369"/>
      <c r="U125" s="369"/>
      <c r="V125" s="369"/>
      <c r="W125" s="369"/>
      <c r="X125" s="370"/>
      <c r="Y125" s="17"/>
      <c r="Z125" s="17"/>
    </row>
    <row r="126" spans="1:26" ht="13.5" customHeight="1" hidden="1">
      <c r="A126" s="135"/>
      <c r="B126" s="358"/>
      <c r="C126" s="358"/>
      <c r="D126" s="136"/>
      <c r="E126" s="136"/>
      <c r="F126" s="137"/>
      <c r="G126" s="17"/>
      <c r="J126" s="17"/>
      <c r="L126" s="368"/>
      <c r="M126" s="369"/>
      <c r="N126" s="369"/>
      <c r="O126" s="369"/>
      <c r="P126" s="369"/>
      <c r="Q126" s="369"/>
      <c r="R126" s="369"/>
      <c r="S126" s="369"/>
      <c r="T126" s="369"/>
      <c r="U126" s="369"/>
      <c r="V126" s="369"/>
      <c r="W126" s="369"/>
      <c r="X126" s="370"/>
      <c r="Y126" s="17"/>
      <c r="Z126" s="17"/>
    </row>
    <row r="127" spans="1:26" ht="13.5" customHeight="1" hidden="1">
      <c r="A127" s="135"/>
      <c r="B127" s="358"/>
      <c r="C127" s="358"/>
      <c r="D127" s="136"/>
      <c r="E127" s="136"/>
      <c r="F127" s="137"/>
      <c r="G127" s="17"/>
      <c r="J127" s="17"/>
      <c r="L127" s="368"/>
      <c r="M127" s="369"/>
      <c r="N127" s="369"/>
      <c r="O127" s="369"/>
      <c r="P127" s="369"/>
      <c r="Q127" s="369"/>
      <c r="R127" s="369"/>
      <c r="S127" s="369"/>
      <c r="T127" s="369"/>
      <c r="U127" s="369"/>
      <c r="V127" s="369"/>
      <c r="W127" s="369"/>
      <c r="X127" s="370"/>
      <c r="Y127" s="17"/>
      <c r="Z127" s="17"/>
    </row>
    <row r="128" spans="1:26" ht="13.5" customHeight="1" hidden="1">
      <c r="A128" s="135"/>
      <c r="B128" s="358"/>
      <c r="C128" s="358"/>
      <c r="D128" s="136"/>
      <c r="E128" s="136"/>
      <c r="F128" s="137"/>
      <c r="G128" s="17"/>
      <c r="J128" s="17"/>
      <c r="L128" s="368"/>
      <c r="M128" s="369"/>
      <c r="N128" s="369"/>
      <c r="O128" s="369"/>
      <c r="P128" s="369"/>
      <c r="Q128" s="369"/>
      <c r="R128" s="369"/>
      <c r="S128" s="369"/>
      <c r="T128" s="369"/>
      <c r="U128" s="369"/>
      <c r="V128" s="369"/>
      <c r="W128" s="369"/>
      <c r="X128" s="370"/>
      <c r="Y128" s="17"/>
      <c r="Z128" s="17"/>
    </row>
    <row r="129" spans="1:26" ht="13.5" customHeight="1" hidden="1">
      <c r="A129" s="135"/>
      <c r="B129" s="358"/>
      <c r="C129" s="358"/>
      <c r="D129" s="136"/>
      <c r="E129" s="136"/>
      <c r="F129" s="137"/>
      <c r="G129" s="17"/>
      <c r="J129" s="17"/>
      <c r="L129" s="368"/>
      <c r="M129" s="369"/>
      <c r="N129" s="369"/>
      <c r="O129" s="369"/>
      <c r="P129" s="369"/>
      <c r="Q129" s="369"/>
      <c r="R129" s="369"/>
      <c r="S129" s="369"/>
      <c r="T129" s="369"/>
      <c r="U129" s="369"/>
      <c r="V129" s="369"/>
      <c r="W129" s="369"/>
      <c r="X129" s="370"/>
      <c r="Y129" s="17"/>
      <c r="Z129" s="17"/>
    </row>
    <row r="130" spans="1:26" ht="13.5" customHeight="1" hidden="1">
      <c r="A130" s="135"/>
      <c r="B130" s="358"/>
      <c r="C130" s="358"/>
      <c r="D130" s="136"/>
      <c r="E130" s="136"/>
      <c r="F130" s="137"/>
      <c r="G130" s="17"/>
      <c r="J130" s="17"/>
      <c r="L130" s="368"/>
      <c r="M130" s="369"/>
      <c r="N130" s="369"/>
      <c r="O130" s="369"/>
      <c r="P130" s="369"/>
      <c r="Q130" s="369"/>
      <c r="R130" s="369"/>
      <c r="S130" s="369"/>
      <c r="T130" s="369"/>
      <c r="U130" s="369"/>
      <c r="V130" s="369"/>
      <c r="W130" s="369"/>
      <c r="X130" s="370"/>
      <c r="Y130" s="17"/>
      <c r="Z130" s="17"/>
    </row>
    <row r="131" spans="1:26" ht="13.5" customHeight="1" hidden="1">
      <c r="A131" s="135"/>
      <c r="B131" s="358"/>
      <c r="C131" s="358"/>
      <c r="D131" s="136"/>
      <c r="E131" s="136"/>
      <c r="F131" s="137"/>
      <c r="G131" s="17"/>
      <c r="J131" s="17"/>
      <c r="L131" s="368"/>
      <c r="M131" s="369"/>
      <c r="N131" s="369"/>
      <c r="O131" s="369"/>
      <c r="P131" s="369"/>
      <c r="Q131" s="369"/>
      <c r="R131" s="369"/>
      <c r="S131" s="369"/>
      <c r="T131" s="369"/>
      <c r="U131" s="369"/>
      <c r="V131" s="369"/>
      <c r="W131" s="369"/>
      <c r="X131" s="370"/>
      <c r="Y131" s="17"/>
      <c r="Z131" s="17"/>
    </row>
    <row r="132" spans="1:26" ht="13.5" customHeight="1" hidden="1">
      <c r="A132" s="135"/>
      <c r="B132" s="358"/>
      <c r="C132" s="358"/>
      <c r="D132" s="136"/>
      <c r="E132" s="136"/>
      <c r="F132" s="137"/>
      <c r="G132" s="17"/>
      <c r="J132" s="17"/>
      <c r="L132" s="368"/>
      <c r="M132" s="369"/>
      <c r="N132" s="369"/>
      <c r="O132" s="369"/>
      <c r="P132" s="369"/>
      <c r="Q132" s="369"/>
      <c r="R132" s="369"/>
      <c r="S132" s="369"/>
      <c r="T132" s="369"/>
      <c r="U132" s="369"/>
      <c r="V132" s="369"/>
      <c r="W132" s="369"/>
      <c r="X132" s="370"/>
      <c r="Y132" s="17"/>
      <c r="Z132" s="17"/>
    </row>
    <row r="133" spans="1:26" ht="13.5" customHeight="1" hidden="1">
      <c r="A133" s="135"/>
      <c r="B133" s="358"/>
      <c r="C133" s="358"/>
      <c r="D133" s="136"/>
      <c r="E133" s="136"/>
      <c r="F133" s="137"/>
      <c r="G133" s="17"/>
      <c r="J133" s="17"/>
      <c r="L133" s="368"/>
      <c r="M133" s="369"/>
      <c r="N133" s="369"/>
      <c r="O133" s="369"/>
      <c r="P133" s="369"/>
      <c r="Q133" s="369"/>
      <c r="R133" s="369"/>
      <c r="S133" s="369"/>
      <c r="T133" s="369"/>
      <c r="U133" s="369"/>
      <c r="V133" s="369"/>
      <c r="W133" s="369"/>
      <c r="X133" s="370"/>
      <c r="Y133" s="17"/>
      <c r="Z133" s="17"/>
    </row>
    <row r="134" spans="1:26" ht="13.5" customHeight="1" hidden="1">
      <c r="A134" s="135"/>
      <c r="B134" s="358"/>
      <c r="C134" s="358"/>
      <c r="D134" s="136"/>
      <c r="E134" s="136"/>
      <c r="F134" s="137"/>
      <c r="G134" s="17"/>
      <c r="J134" s="17"/>
      <c r="L134" s="368"/>
      <c r="M134" s="369"/>
      <c r="N134" s="369"/>
      <c r="O134" s="369"/>
      <c r="P134" s="369"/>
      <c r="Q134" s="369"/>
      <c r="R134" s="369"/>
      <c r="S134" s="369"/>
      <c r="T134" s="369"/>
      <c r="U134" s="369"/>
      <c r="V134" s="369"/>
      <c r="W134" s="369"/>
      <c r="X134" s="370"/>
      <c r="Y134" s="17"/>
      <c r="Z134" s="17"/>
    </row>
    <row r="135" spans="1:26" ht="13.5" customHeight="1" hidden="1">
      <c r="A135" s="135"/>
      <c r="B135" s="358"/>
      <c r="C135" s="358"/>
      <c r="D135" s="136"/>
      <c r="E135" s="136"/>
      <c r="F135" s="137"/>
      <c r="G135" s="17"/>
      <c r="J135" s="17"/>
      <c r="L135" s="368"/>
      <c r="M135" s="369"/>
      <c r="N135" s="369"/>
      <c r="O135" s="369"/>
      <c r="P135" s="369"/>
      <c r="Q135" s="369"/>
      <c r="R135" s="369"/>
      <c r="S135" s="369"/>
      <c r="T135" s="369"/>
      <c r="U135" s="369"/>
      <c r="V135" s="369"/>
      <c r="W135" s="369"/>
      <c r="X135" s="370"/>
      <c r="Y135" s="17"/>
      <c r="Z135" s="17"/>
    </row>
    <row r="136" spans="1:26" ht="13.5" customHeight="1" hidden="1">
      <c r="A136" s="135"/>
      <c r="B136" s="358"/>
      <c r="C136" s="358"/>
      <c r="D136" s="136"/>
      <c r="E136" s="136"/>
      <c r="F136" s="137"/>
      <c r="G136" s="17"/>
      <c r="J136" s="17"/>
      <c r="L136" s="368"/>
      <c r="M136" s="369"/>
      <c r="N136" s="369"/>
      <c r="O136" s="369"/>
      <c r="P136" s="369"/>
      <c r="Q136" s="369"/>
      <c r="R136" s="369"/>
      <c r="S136" s="369"/>
      <c r="T136" s="369"/>
      <c r="U136" s="369"/>
      <c r="V136" s="369"/>
      <c r="W136" s="369"/>
      <c r="X136" s="370"/>
      <c r="Y136" s="17"/>
      <c r="Z136" s="17"/>
    </row>
    <row r="137" spans="1:26" ht="13.5" customHeight="1" hidden="1">
      <c r="A137" s="135"/>
      <c r="B137" s="358"/>
      <c r="C137" s="358"/>
      <c r="D137" s="136"/>
      <c r="E137" s="136"/>
      <c r="F137" s="137"/>
      <c r="G137" s="17"/>
      <c r="J137" s="17"/>
      <c r="L137" s="368"/>
      <c r="M137" s="369"/>
      <c r="N137" s="369"/>
      <c r="O137" s="369"/>
      <c r="P137" s="369"/>
      <c r="Q137" s="369"/>
      <c r="R137" s="369"/>
      <c r="S137" s="369"/>
      <c r="T137" s="369"/>
      <c r="U137" s="369"/>
      <c r="V137" s="369"/>
      <c r="W137" s="369"/>
      <c r="X137" s="370"/>
      <c r="Y137" s="17"/>
      <c r="Z137" s="17"/>
    </row>
    <row r="138" spans="1:26" ht="13.5" customHeight="1" hidden="1">
      <c r="A138" s="135"/>
      <c r="B138" s="358"/>
      <c r="C138" s="358"/>
      <c r="D138" s="136"/>
      <c r="E138" s="136"/>
      <c r="F138" s="137"/>
      <c r="G138" s="17"/>
      <c r="J138" s="17"/>
      <c r="L138" s="368"/>
      <c r="M138" s="369"/>
      <c r="N138" s="369"/>
      <c r="O138" s="369"/>
      <c r="P138" s="369"/>
      <c r="Q138" s="369"/>
      <c r="R138" s="369"/>
      <c r="S138" s="369"/>
      <c r="T138" s="369"/>
      <c r="U138" s="369"/>
      <c r="V138" s="369"/>
      <c r="W138" s="369"/>
      <c r="X138" s="370"/>
      <c r="Y138" s="17"/>
      <c r="Z138" s="17"/>
    </row>
    <row r="139" spans="1:26" ht="13.5" customHeight="1" hidden="1">
      <c r="A139" s="135"/>
      <c r="B139" s="358"/>
      <c r="C139" s="358"/>
      <c r="D139" s="136"/>
      <c r="E139" s="136"/>
      <c r="F139" s="137"/>
      <c r="G139" s="17"/>
      <c r="J139" s="17"/>
      <c r="L139" s="368"/>
      <c r="M139" s="369"/>
      <c r="N139" s="369"/>
      <c r="O139" s="369"/>
      <c r="P139" s="369"/>
      <c r="Q139" s="369"/>
      <c r="R139" s="369"/>
      <c r="S139" s="369"/>
      <c r="T139" s="369"/>
      <c r="U139" s="369"/>
      <c r="V139" s="369"/>
      <c r="W139" s="369"/>
      <c r="X139" s="370"/>
      <c r="Y139" s="17"/>
      <c r="Z139" s="17"/>
    </row>
    <row r="140" spans="1:26" ht="13.5" customHeight="1" hidden="1">
      <c r="A140" s="135"/>
      <c r="B140" s="358"/>
      <c r="C140" s="358"/>
      <c r="D140" s="136"/>
      <c r="E140" s="136"/>
      <c r="F140" s="137"/>
      <c r="G140" s="17"/>
      <c r="J140" s="17"/>
      <c r="L140" s="368"/>
      <c r="M140" s="369"/>
      <c r="N140" s="369"/>
      <c r="O140" s="369"/>
      <c r="P140" s="369"/>
      <c r="Q140" s="369"/>
      <c r="R140" s="369"/>
      <c r="S140" s="369"/>
      <c r="T140" s="369"/>
      <c r="U140" s="369"/>
      <c r="V140" s="369"/>
      <c r="W140" s="369"/>
      <c r="X140" s="370"/>
      <c r="Y140" s="17"/>
      <c r="Z140" s="17"/>
    </row>
    <row r="141" spans="1:26" ht="13.5" customHeight="1" hidden="1">
      <c r="A141" s="135"/>
      <c r="B141" s="358"/>
      <c r="C141" s="358"/>
      <c r="D141" s="136"/>
      <c r="E141" s="136"/>
      <c r="F141" s="137"/>
      <c r="G141" s="17"/>
      <c r="J141" s="17"/>
      <c r="L141" s="368"/>
      <c r="M141" s="369"/>
      <c r="N141" s="369"/>
      <c r="O141" s="369"/>
      <c r="P141" s="369"/>
      <c r="Q141" s="369"/>
      <c r="R141" s="369"/>
      <c r="S141" s="369"/>
      <c r="T141" s="369"/>
      <c r="U141" s="369"/>
      <c r="V141" s="369"/>
      <c r="W141" s="369"/>
      <c r="X141" s="370"/>
      <c r="Y141" s="17"/>
      <c r="Z141" s="17"/>
    </row>
    <row r="142" spans="1:26" ht="23.25" customHeight="1" hidden="1" thickBot="1">
      <c r="A142" s="22" t="s">
        <v>41</v>
      </c>
      <c r="B142" s="367"/>
      <c r="C142" s="367"/>
      <c r="D142" s="138"/>
      <c r="E142" s="138"/>
      <c r="F142" s="181">
        <f>SUM(MarktverloningGroteonderaannemingenKost)</f>
        <v>0</v>
      </c>
      <c r="G142" s="17"/>
      <c r="J142" s="95"/>
      <c r="K142" s="95"/>
      <c r="L142" s="371"/>
      <c r="M142" s="372"/>
      <c r="N142" s="372"/>
      <c r="O142" s="372"/>
      <c r="P142" s="372"/>
      <c r="Q142" s="372"/>
      <c r="R142" s="372"/>
      <c r="S142" s="372"/>
      <c r="T142" s="372"/>
      <c r="U142" s="372"/>
      <c r="V142" s="372"/>
      <c r="W142" s="372"/>
      <c r="X142" s="373"/>
      <c r="Y142" s="17"/>
      <c r="Z142" s="17"/>
    </row>
    <row r="143" spans="6:26" ht="10.5" hidden="1">
      <c r="F143" s="95"/>
      <c r="G143" s="95"/>
      <c r="H143" s="95"/>
      <c r="I143" s="95"/>
      <c r="J143" s="139"/>
      <c r="K143" s="139"/>
      <c r="L143" s="140"/>
      <c r="M143" s="95"/>
      <c r="N143" s="95"/>
      <c r="O143" s="95"/>
      <c r="P143" s="95"/>
      <c r="Q143" s="95"/>
      <c r="R143" s="95"/>
      <c r="S143" s="356"/>
      <c r="T143" s="356"/>
      <c r="U143" s="141"/>
      <c r="V143" s="141"/>
      <c r="W143" s="142"/>
      <c r="Y143" s="17"/>
      <c r="Z143" s="17"/>
    </row>
    <row r="144" spans="6:26" ht="18" customHeight="1">
      <c r="F144" s="139"/>
      <c r="G144" s="139"/>
      <c r="H144" s="139"/>
      <c r="I144" s="139"/>
      <c r="J144" s="124"/>
      <c r="K144" s="17"/>
      <c r="L144" s="139"/>
      <c r="M144" s="139"/>
      <c r="N144" s="139"/>
      <c r="O144" s="139"/>
      <c r="P144" s="139"/>
      <c r="Q144" s="139"/>
      <c r="R144" s="139"/>
      <c r="S144" s="139"/>
      <c r="T144" s="143"/>
      <c r="U144" s="143"/>
      <c r="V144" s="143"/>
      <c r="W144" s="126"/>
      <c r="Y144" s="17"/>
      <c r="Z144" s="17"/>
    </row>
    <row r="145" spans="1:26" ht="37.5" customHeight="1" hidden="1">
      <c r="A145" s="378" t="s">
        <v>24</v>
      </c>
      <c r="B145" s="379"/>
      <c r="C145" s="379"/>
      <c r="D145" s="379"/>
      <c r="E145" s="379"/>
      <c r="F145" s="380"/>
      <c r="G145" s="124"/>
      <c r="H145" s="124"/>
      <c r="I145" s="124"/>
      <c r="J145" s="99"/>
      <c r="K145" s="17"/>
      <c r="L145" s="426" t="s">
        <v>39</v>
      </c>
      <c r="M145" s="427"/>
      <c r="N145" s="427"/>
      <c r="O145" s="427"/>
      <c r="P145" s="427"/>
      <c r="Q145" s="427"/>
      <c r="R145" s="427"/>
      <c r="S145" s="427"/>
      <c r="T145" s="427"/>
      <c r="U145" s="427"/>
      <c r="V145" s="427"/>
      <c r="W145" s="427"/>
      <c r="X145" s="428"/>
      <c r="Y145" s="17"/>
      <c r="Z145" s="17"/>
    </row>
    <row r="146" spans="1:26" ht="37.5" customHeight="1" hidden="1">
      <c r="A146" s="127" t="s">
        <v>25</v>
      </c>
      <c r="B146" s="128"/>
      <c r="C146" s="128"/>
      <c r="D146" s="128"/>
      <c r="E146" s="128"/>
      <c r="F146" s="130" t="s">
        <v>23</v>
      </c>
      <c r="G146" s="99"/>
      <c r="H146" s="99"/>
      <c r="I146" s="99"/>
      <c r="J146" s="99"/>
      <c r="K146" s="99"/>
      <c r="L146" s="144" t="s">
        <v>40</v>
      </c>
      <c r="M146" s="145"/>
      <c r="N146" s="145"/>
      <c r="O146" s="145"/>
      <c r="P146" s="145"/>
      <c r="Q146" s="145"/>
      <c r="R146" s="145"/>
      <c r="S146" s="145"/>
      <c r="T146" s="145"/>
      <c r="U146" s="145"/>
      <c r="V146" s="145"/>
      <c r="W146" s="146"/>
      <c r="X146" s="147"/>
      <c r="Y146" s="17"/>
      <c r="Z146" s="17"/>
    </row>
    <row r="147" spans="1:26" ht="12.75" customHeight="1" hidden="1">
      <c r="A147" s="420" t="s">
        <v>25</v>
      </c>
      <c r="B147" s="421"/>
      <c r="C147" s="421"/>
      <c r="D147" s="421"/>
      <c r="E147" s="421"/>
      <c r="F147" s="148" t="s">
        <v>96</v>
      </c>
      <c r="G147" s="99"/>
      <c r="H147" s="99"/>
      <c r="I147" s="99"/>
      <c r="J147" s="149"/>
      <c r="K147" s="17"/>
      <c r="L147" s="429" t="s">
        <v>126</v>
      </c>
      <c r="M147" s="430"/>
      <c r="N147" s="430"/>
      <c r="O147" s="430"/>
      <c r="P147" s="430"/>
      <c r="Q147" s="430"/>
      <c r="R147" s="430"/>
      <c r="S147" s="430"/>
      <c r="T147" s="430"/>
      <c r="U147" s="430"/>
      <c r="V147" s="430"/>
      <c r="W147" s="430"/>
      <c r="X147" s="431"/>
      <c r="Y147" s="17"/>
      <c r="Z147" s="17"/>
    </row>
    <row r="148" spans="1:26" ht="12.75" customHeight="1" hidden="1">
      <c r="A148" s="381"/>
      <c r="B148" s="382"/>
      <c r="C148" s="382"/>
      <c r="D148" s="382"/>
      <c r="E148" s="382"/>
      <c r="F148" s="150"/>
      <c r="G148" s="149"/>
      <c r="H148" s="149"/>
      <c r="I148" s="149"/>
      <c r="J148" s="149"/>
      <c r="K148" s="17"/>
      <c r="L148" s="432"/>
      <c r="M148" s="433"/>
      <c r="N148" s="433"/>
      <c r="O148" s="433"/>
      <c r="P148" s="433"/>
      <c r="Q148" s="433"/>
      <c r="R148" s="433"/>
      <c r="S148" s="433"/>
      <c r="T148" s="433"/>
      <c r="U148" s="433"/>
      <c r="V148" s="433"/>
      <c r="W148" s="433"/>
      <c r="X148" s="434"/>
      <c r="Y148" s="17"/>
      <c r="Z148" s="17"/>
    </row>
    <row r="149" spans="1:26" ht="12.75" customHeight="1" hidden="1">
      <c r="A149" s="381"/>
      <c r="B149" s="382"/>
      <c r="C149" s="382"/>
      <c r="D149" s="382"/>
      <c r="E149" s="382"/>
      <c r="F149" s="150"/>
      <c r="G149" s="99"/>
      <c r="H149" s="149"/>
      <c r="I149" s="149"/>
      <c r="J149" s="149"/>
      <c r="K149" s="17"/>
      <c r="L149" s="432"/>
      <c r="M149" s="433"/>
      <c r="N149" s="433"/>
      <c r="O149" s="433"/>
      <c r="P149" s="433"/>
      <c r="Q149" s="433"/>
      <c r="R149" s="433"/>
      <c r="S149" s="433"/>
      <c r="T149" s="433"/>
      <c r="U149" s="433"/>
      <c r="V149" s="433"/>
      <c r="W149" s="433"/>
      <c r="X149" s="434"/>
      <c r="Y149" s="17"/>
      <c r="Z149" s="17"/>
    </row>
    <row r="150" spans="1:26" ht="12.75" customHeight="1" hidden="1">
      <c r="A150" s="381"/>
      <c r="B150" s="382"/>
      <c r="C150" s="382"/>
      <c r="D150" s="382"/>
      <c r="E150" s="382"/>
      <c r="F150" s="150"/>
      <c r="G150" s="149"/>
      <c r="H150" s="149"/>
      <c r="I150" s="149"/>
      <c r="J150" s="149"/>
      <c r="K150" s="17"/>
      <c r="L150" s="432"/>
      <c r="M150" s="433"/>
      <c r="N150" s="433"/>
      <c r="O150" s="433"/>
      <c r="P150" s="433"/>
      <c r="Q150" s="433"/>
      <c r="R150" s="433"/>
      <c r="S150" s="433"/>
      <c r="T150" s="433"/>
      <c r="U150" s="433"/>
      <c r="V150" s="433"/>
      <c r="W150" s="433"/>
      <c r="X150" s="434"/>
      <c r="Y150" s="17"/>
      <c r="Z150" s="17"/>
    </row>
    <row r="151" spans="1:26" ht="13.5" customHeight="1" hidden="1">
      <c r="A151" s="381"/>
      <c r="B151" s="382"/>
      <c r="C151" s="382"/>
      <c r="D151" s="382"/>
      <c r="E151" s="382"/>
      <c r="F151" s="150"/>
      <c r="G151" s="99"/>
      <c r="H151" s="149"/>
      <c r="I151" s="149"/>
      <c r="J151" s="149"/>
      <c r="K151" s="17"/>
      <c r="L151" s="432"/>
      <c r="M151" s="433"/>
      <c r="N151" s="433"/>
      <c r="O151" s="433"/>
      <c r="P151" s="433"/>
      <c r="Q151" s="433"/>
      <c r="R151" s="433"/>
      <c r="S151" s="433"/>
      <c r="T151" s="433"/>
      <c r="U151" s="433"/>
      <c r="V151" s="433"/>
      <c r="W151" s="433"/>
      <c r="X151" s="434"/>
      <c r="Y151" s="17"/>
      <c r="Z151" s="17"/>
    </row>
    <row r="152" spans="1:26" ht="13.5" customHeight="1" hidden="1">
      <c r="A152" s="381"/>
      <c r="B152" s="382"/>
      <c r="C152" s="382"/>
      <c r="D152" s="382"/>
      <c r="E152" s="382"/>
      <c r="F152" s="150"/>
      <c r="G152" s="149"/>
      <c r="H152" s="149"/>
      <c r="I152" s="149"/>
      <c r="J152" s="149"/>
      <c r="K152" s="17"/>
      <c r="L152" s="432"/>
      <c r="M152" s="433"/>
      <c r="N152" s="433"/>
      <c r="O152" s="433"/>
      <c r="P152" s="433"/>
      <c r="Q152" s="433"/>
      <c r="R152" s="433"/>
      <c r="S152" s="433"/>
      <c r="T152" s="433"/>
      <c r="U152" s="433"/>
      <c r="V152" s="433"/>
      <c r="W152" s="433"/>
      <c r="X152" s="434"/>
      <c r="Y152" s="17"/>
      <c r="Z152" s="17"/>
    </row>
    <row r="153" spans="1:26" ht="13.5" customHeight="1" hidden="1">
      <c r="A153" s="381"/>
      <c r="B153" s="382"/>
      <c r="C153" s="382"/>
      <c r="D153" s="382"/>
      <c r="E153" s="382"/>
      <c r="F153" s="150"/>
      <c r="G153" s="99"/>
      <c r="H153" s="149"/>
      <c r="I153" s="149"/>
      <c r="J153" s="149"/>
      <c r="K153" s="17"/>
      <c r="L153" s="432"/>
      <c r="M153" s="433"/>
      <c r="N153" s="433"/>
      <c r="O153" s="433"/>
      <c r="P153" s="433"/>
      <c r="Q153" s="433"/>
      <c r="R153" s="433"/>
      <c r="S153" s="433"/>
      <c r="T153" s="433"/>
      <c r="U153" s="433"/>
      <c r="V153" s="433"/>
      <c r="W153" s="433"/>
      <c r="X153" s="434"/>
      <c r="Y153" s="17"/>
      <c r="Z153" s="17"/>
    </row>
    <row r="154" spans="1:26" ht="13.5" customHeight="1" hidden="1">
      <c r="A154" s="381"/>
      <c r="B154" s="382"/>
      <c r="C154" s="382"/>
      <c r="D154" s="382"/>
      <c r="E154" s="382"/>
      <c r="F154" s="150"/>
      <c r="G154" s="149"/>
      <c r="H154" s="149"/>
      <c r="I154" s="149"/>
      <c r="J154" s="149"/>
      <c r="K154" s="17"/>
      <c r="L154" s="432"/>
      <c r="M154" s="433"/>
      <c r="N154" s="433"/>
      <c r="O154" s="433"/>
      <c r="P154" s="433"/>
      <c r="Q154" s="433"/>
      <c r="R154" s="433"/>
      <c r="S154" s="433"/>
      <c r="T154" s="433"/>
      <c r="U154" s="433"/>
      <c r="V154" s="433"/>
      <c r="W154" s="433"/>
      <c r="X154" s="434"/>
      <c r="Y154" s="17"/>
      <c r="Z154" s="17"/>
    </row>
    <row r="155" spans="1:26" ht="13.5" customHeight="1" hidden="1">
      <c r="A155" s="381"/>
      <c r="B155" s="382"/>
      <c r="C155" s="382"/>
      <c r="D155" s="382"/>
      <c r="E155" s="382"/>
      <c r="F155" s="150"/>
      <c r="G155" s="99"/>
      <c r="H155" s="149"/>
      <c r="I155" s="149"/>
      <c r="J155" s="149"/>
      <c r="K155" s="17"/>
      <c r="L155" s="432"/>
      <c r="M155" s="433"/>
      <c r="N155" s="433"/>
      <c r="O155" s="433"/>
      <c r="P155" s="433"/>
      <c r="Q155" s="433"/>
      <c r="R155" s="433"/>
      <c r="S155" s="433"/>
      <c r="T155" s="433"/>
      <c r="U155" s="433"/>
      <c r="V155" s="433"/>
      <c r="W155" s="433"/>
      <c r="X155" s="434"/>
      <c r="Y155" s="17"/>
      <c r="Z155" s="17"/>
    </row>
    <row r="156" spans="1:26" ht="13.5" customHeight="1" hidden="1">
      <c r="A156" s="381"/>
      <c r="B156" s="382"/>
      <c r="C156" s="382"/>
      <c r="D156" s="382"/>
      <c r="E156" s="382"/>
      <c r="F156" s="150"/>
      <c r="G156" s="149"/>
      <c r="H156" s="149"/>
      <c r="I156" s="149"/>
      <c r="J156" s="149"/>
      <c r="K156" s="17"/>
      <c r="L156" s="432"/>
      <c r="M156" s="433"/>
      <c r="N156" s="433"/>
      <c r="O156" s="433"/>
      <c r="P156" s="433"/>
      <c r="Q156" s="433"/>
      <c r="R156" s="433"/>
      <c r="S156" s="433"/>
      <c r="T156" s="433"/>
      <c r="U156" s="433"/>
      <c r="V156" s="433"/>
      <c r="W156" s="433"/>
      <c r="X156" s="434"/>
      <c r="Y156" s="17"/>
      <c r="Z156" s="17"/>
    </row>
    <row r="157" spans="1:26" ht="13.5" customHeight="1" hidden="1" thickBot="1">
      <c r="A157" s="399" t="s">
        <v>41</v>
      </c>
      <c r="B157" s="400"/>
      <c r="C157" s="400"/>
      <c r="D157" s="400"/>
      <c r="E157" s="400"/>
      <c r="F157" s="182">
        <f>SUM(MarktverloningGrotekostKost)</f>
        <v>0</v>
      </c>
      <c r="G157" s="149"/>
      <c r="H157" s="149"/>
      <c r="I157" s="149"/>
      <c r="J157" s="149"/>
      <c r="K157" s="149"/>
      <c r="L157" s="435"/>
      <c r="M157" s="436"/>
      <c r="N157" s="436"/>
      <c r="O157" s="436"/>
      <c r="P157" s="436"/>
      <c r="Q157" s="436"/>
      <c r="R157" s="436"/>
      <c r="S157" s="436"/>
      <c r="T157" s="436"/>
      <c r="U157" s="436"/>
      <c r="V157" s="436"/>
      <c r="W157" s="436"/>
      <c r="X157" s="437"/>
      <c r="Y157" s="17"/>
      <c r="Z157" s="17"/>
    </row>
    <row r="158" spans="6:26" ht="10.5">
      <c r="F158" s="151"/>
      <c r="G158" s="149"/>
      <c r="H158" s="151"/>
      <c r="I158" s="151"/>
      <c r="J158" s="151"/>
      <c r="Y158" s="17"/>
      <c r="Z158" s="17"/>
    </row>
    <row r="159" spans="6:26" ht="10.5">
      <c r="F159" s="151"/>
      <c r="G159" s="149"/>
      <c r="H159" s="151"/>
      <c r="I159" s="151"/>
      <c r="J159" s="151"/>
      <c r="Y159" s="17"/>
      <c r="Z159" s="17"/>
    </row>
    <row r="160" spans="6:26" ht="10.5">
      <c r="F160" s="151"/>
      <c r="G160" s="149"/>
      <c r="H160" s="151"/>
      <c r="I160" s="151"/>
      <c r="J160" s="151"/>
      <c r="Y160" s="17"/>
      <c r="Z160" s="17"/>
    </row>
    <row r="161" spans="6:26" ht="10.5">
      <c r="F161" s="151"/>
      <c r="G161" s="149"/>
      <c r="H161" s="151"/>
      <c r="I161" s="151"/>
      <c r="J161" s="151"/>
      <c r="Y161" s="17"/>
      <c r="Z161" s="17"/>
    </row>
    <row r="162" spans="6:26" ht="10.5">
      <c r="F162" s="151"/>
      <c r="G162" s="149"/>
      <c r="H162" s="151"/>
      <c r="I162" s="151"/>
      <c r="J162" s="151"/>
      <c r="Y162" s="17"/>
      <c r="Z162" s="17"/>
    </row>
    <row r="163" spans="6:26" ht="10.5">
      <c r="F163" s="151"/>
      <c r="G163" s="149"/>
      <c r="H163" s="151"/>
      <c r="I163" s="151"/>
      <c r="J163" s="151"/>
      <c r="Y163" s="17"/>
      <c r="Z163" s="17"/>
    </row>
    <row r="164" spans="6:26" ht="9" customHeight="1">
      <c r="F164" s="151"/>
      <c r="G164" s="149"/>
      <c r="H164" s="151"/>
      <c r="I164" s="151"/>
      <c r="J164" s="151"/>
      <c r="Y164" s="17"/>
      <c r="Z164" s="17"/>
    </row>
    <row r="165" spans="1:26" ht="15" customHeight="1" thickBot="1">
      <c r="A165" s="471" t="s">
        <v>86</v>
      </c>
      <c r="B165" s="471"/>
      <c r="C165" s="471"/>
      <c r="D165" s="471"/>
      <c r="E165" s="471"/>
      <c r="F165" s="471"/>
      <c r="G165" s="471"/>
      <c r="H165" s="471"/>
      <c r="I165" s="471"/>
      <c r="J165" s="471"/>
      <c r="K165" s="471"/>
      <c r="L165" s="471"/>
      <c r="M165" s="471"/>
      <c r="Y165" s="17"/>
      <c r="Z165" s="17"/>
    </row>
    <row r="166" spans="1:26" ht="15" customHeight="1">
      <c r="A166" s="440" t="s">
        <v>53</v>
      </c>
      <c r="B166" s="441"/>
      <c r="C166" s="441"/>
      <c r="D166" s="442"/>
      <c r="E166" s="152" t="s">
        <v>65</v>
      </c>
      <c r="F166" s="152" t="s">
        <v>57</v>
      </c>
      <c r="G166" s="152" t="s">
        <v>58</v>
      </c>
      <c r="H166" s="152" t="s">
        <v>59</v>
      </c>
      <c r="I166" s="152" t="s">
        <v>60</v>
      </c>
      <c r="J166" s="152" t="s">
        <v>61</v>
      </c>
      <c r="K166" s="448" t="s">
        <v>41</v>
      </c>
      <c r="L166" s="449"/>
      <c r="M166" s="450"/>
      <c r="Y166" s="17"/>
      <c r="Z166" s="17"/>
    </row>
    <row r="167" spans="1:26" ht="15" customHeight="1" thickBot="1">
      <c r="A167" s="443"/>
      <c r="B167" s="444"/>
      <c r="C167" s="444"/>
      <c r="D167" s="445"/>
      <c r="E167" s="183">
        <f aca="true" t="shared" si="6" ref="E167:J167">Q66</f>
        <v>0</v>
      </c>
      <c r="F167" s="183">
        <f t="shared" si="6"/>
        <v>0</v>
      </c>
      <c r="G167" s="183">
        <f t="shared" si="6"/>
        <v>0</v>
      </c>
      <c r="H167" s="183">
        <f t="shared" si="6"/>
        <v>0</v>
      </c>
      <c r="I167" s="183">
        <f t="shared" si="6"/>
        <v>0</v>
      </c>
      <c r="J167" s="183">
        <f t="shared" si="6"/>
        <v>0</v>
      </c>
      <c r="K167" s="394">
        <f>SUM(E167:J167)</f>
        <v>0</v>
      </c>
      <c r="L167" s="394"/>
      <c r="M167" s="395"/>
      <c r="Y167" s="17"/>
      <c r="Z167" s="17"/>
    </row>
    <row r="168" spans="1:26" ht="15" customHeight="1">
      <c r="A168" s="422" t="s">
        <v>26</v>
      </c>
      <c r="B168" s="423"/>
      <c r="C168" s="423"/>
      <c r="D168" s="423"/>
      <c r="E168" s="411"/>
      <c r="F168" s="412"/>
      <c r="G168" s="412"/>
      <c r="H168" s="412"/>
      <c r="I168" s="412"/>
      <c r="J168" s="413"/>
      <c r="K168" s="451">
        <f>X66</f>
        <v>0</v>
      </c>
      <c r="L168" s="451"/>
      <c r="M168" s="452"/>
      <c r="Y168" s="17"/>
      <c r="Z168" s="17"/>
    </row>
    <row r="169" spans="1:26" ht="15" customHeight="1">
      <c r="A169" s="359" t="s">
        <v>12</v>
      </c>
      <c r="B169" s="360"/>
      <c r="C169" s="360"/>
      <c r="D169" s="360"/>
      <c r="E169" s="391"/>
      <c r="F169" s="391"/>
      <c r="G169" s="391"/>
      <c r="H169" s="391"/>
      <c r="I169" s="391"/>
      <c r="J169" s="391"/>
      <c r="K169" s="404">
        <f>X95</f>
        <v>0</v>
      </c>
      <c r="L169" s="404"/>
      <c r="M169" s="405"/>
      <c r="Y169" s="17"/>
      <c r="Z169" s="17"/>
    </row>
    <row r="170" spans="1:26" ht="15" customHeight="1" hidden="1">
      <c r="A170" s="359" t="s">
        <v>27</v>
      </c>
      <c r="B170" s="360"/>
      <c r="C170" s="360"/>
      <c r="D170" s="360"/>
      <c r="E170" s="391"/>
      <c r="F170" s="391"/>
      <c r="G170" s="391"/>
      <c r="H170" s="391"/>
      <c r="I170" s="391"/>
      <c r="J170" s="391"/>
      <c r="K170" s="404">
        <f>MarktverloningGroteonderaannemingenKostTotaal</f>
        <v>0</v>
      </c>
      <c r="L170" s="404"/>
      <c r="M170" s="405"/>
      <c r="Y170" s="17"/>
      <c r="Z170" s="17"/>
    </row>
    <row r="171" spans="1:26" ht="15" customHeight="1" hidden="1">
      <c r="A171" s="359" t="s">
        <v>28</v>
      </c>
      <c r="B171" s="360"/>
      <c r="C171" s="360"/>
      <c r="D171" s="360"/>
      <c r="E171" s="391"/>
      <c r="F171" s="391"/>
      <c r="G171" s="391"/>
      <c r="H171" s="391"/>
      <c r="I171" s="391"/>
      <c r="J171" s="391"/>
      <c r="K171" s="404">
        <f>MarktverloningGrotekostKostTotaal</f>
        <v>0</v>
      </c>
      <c r="L171" s="404"/>
      <c r="M171" s="405"/>
      <c r="Y171" s="17"/>
      <c r="Z171" s="17"/>
    </row>
    <row r="172" spans="1:26" ht="15" customHeight="1">
      <c r="A172" s="361" t="s">
        <v>112</v>
      </c>
      <c r="B172" s="362"/>
      <c r="C172" s="362"/>
      <c r="D172" s="362"/>
      <c r="E172" s="391"/>
      <c r="F172" s="391"/>
      <c r="G172" s="391"/>
      <c r="H172" s="391"/>
      <c r="I172" s="391"/>
      <c r="J172" s="391"/>
      <c r="K172" s="406">
        <f>SUM(K168:M171)</f>
        <v>0</v>
      </c>
      <c r="L172" s="406"/>
      <c r="M172" s="407"/>
      <c r="Y172" s="17"/>
      <c r="Z172" s="17"/>
    </row>
    <row r="173" spans="1:26" ht="15" customHeight="1">
      <c r="A173" s="359" t="s">
        <v>90</v>
      </c>
      <c r="B173" s="360"/>
      <c r="C173" s="360"/>
      <c r="D173" s="360"/>
      <c r="E173" s="391"/>
      <c r="F173" s="391"/>
      <c r="G173" s="391"/>
      <c r="H173" s="391"/>
      <c r="I173" s="391"/>
      <c r="J173" s="391"/>
      <c r="K173" s="392"/>
      <c r="L173" s="392"/>
      <c r="M173" s="393"/>
      <c r="N173" s="66"/>
      <c r="O173" s="19"/>
      <c r="Y173" s="17"/>
      <c r="Z173" s="17"/>
    </row>
    <row r="174" spans="1:26" ht="15" customHeight="1" thickBot="1">
      <c r="A174" s="389" t="s">
        <v>76</v>
      </c>
      <c r="B174" s="390"/>
      <c r="C174" s="390"/>
      <c r="D174" s="390"/>
      <c r="E174" s="367"/>
      <c r="F174" s="367"/>
      <c r="G174" s="367"/>
      <c r="H174" s="367"/>
      <c r="I174" s="367"/>
      <c r="J174" s="367"/>
      <c r="K174" s="394">
        <f>K172*K173</f>
        <v>0</v>
      </c>
      <c r="L174" s="394"/>
      <c r="M174" s="395"/>
      <c r="N174" s="66"/>
      <c r="O174" s="19"/>
      <c r="Y174" s="17"/>
      <c r="Z174" s="17"/>
    </row>
    <row r="175" spans="11:24" ht="26.25" customHeight="1" thickBot="1">
      <c r="K175" s="153"/>
      <c r="L175" s="153"/>
      <c r="M175" s="153"/>
      <c r="N175" s="153"/>
      <c r="O175" s="153"/>
      <c r="P175" s="153"/>
      <c r="Q175" s="153"/>
      <c r="R175" s="153"/>
      <c r="S175" s="153"/>
      <c r="T175" s="153"/>
      <c r="U175" s="153"/>
      <c r="V175" s="153"/>
      <c r="W175" s="153"/>
      <c r="X175" s="153"/>
    </row>
    <row r="176" spans="1:24" ht="39.75" customHeight="1" thickBot="1">
      <c r="A176" s="396" t="s">
        <v>178</v>
      </c>
      <c r="B176" s="397"/>
      <c r="C176" s="397"/>
      <c r="D176" s="397"/>
      <c r="E176" s="397"/>
      <c r="F176" s="397"/>
      <c r="G176" s="397"/>
      <c r="H176" s="397"/>
      <c r="I176" s="397"/>
      <c r="J176" s="397"/>
      <c r="K176" s="397"/>
      <c r="L176" s="397"/>
      <c r="M176" s="397"/>
      <c r="N176" s="397"/>
      <c r="O176" s="397"/>
      <c r="P176" s="397"/>
      <c r="Q176" s="397"/>
      <c r="R176" s="397"/>
      <c r="S176" s="397"/>
      <c r="T176" s="397"/>
      <c r="U176" s="397"/>
      <c r="V176" s="397"/>
      <c r="W176" s="397"/>
      <c r="X176" s="398"/>
    </row>
    <row r="183" ht="15">
      <c r="F183" s="154"/>
    </row>
  </sheetData>
  <sheetProtection password="C666" sheet="1" formatColumns="0" formatRows="0"/>
  <mergeCells count="158">
    <mergeCell ref="A89:E89"/>
    <mergeCell ref="K96:X96"/>
    <mergeCell ref="A4:X4"/>
    <mergeCell ref="A165:M165"/>
    <mergeCell ref="B8:X8"/>
    <mergeCell ref="A67:X67"/>
    <mergeCell ref="K13:P13"/>
    <mergeCell ref="A13:D13"/>
    <mergeCell ref="A116:E116"/>
    <mergeCell ref="K86:W86"/>
    <mergeCell ref="K87:W87"/>
    <mergeCell ref="A85:E85"/>
    <mergeCell ref="K89:W89"/>
    <mergeCell ref="A86:E86"/>
    <mergeCell ref="A2:X2"/>
    <mergeCell ref="K88:W88"/>
    <mergeCell ref="A14:C14"/>
    <mergeCell ref="A15:C15"/>
    <mergeCell ref="A16:C16"/>
    <mergeCell ref="A64:C64"/>
    <mergeCell ref="A65:C65"/>
    <mergeCell ref="A45:C45"/>
    <mergeCell ref="A46:C46"/>
    <mergeCell ref="A47:C47"/>
    <mergeCell ref="A48:C48"/>
    <mergeCell ref="A58:C58"/>
    <mergeCell ref="A61:C61"/>
    <mergeCell ref="A62:C62"/>
    <mergeCell ref="B5:X5"/>
    <mergeCell ref="B6:X6"/>
    <mergeCell ref="B7:X7"/>
    <mergeCell ref="K166:M166"/>
    <mergeCell ref="K168:M168"/>
    <mergeCell ref="A17:C17"/>
    <mergeCell ref="A24:C24"/>
    <mergeCell ref="A25:C25"/>
    <mergeCell ref="A63:C63"/>
    <mergeCell ref="A71:X71"/>
    <mergeCell ref="A168:D168"/>
    <mergeCell ref="L119:X119"/>
    <mergeCell ref="L121:X142"/>
    <mergeCell ref="L145:X145"/>
    <mergeCell ref="L147:X157"/>
    <mergeCell ref="K95:W95"/>
    <mergeCell ref="B140:C140"/>
    <mergeCell ref="A148:E148"/>
    <mergeCell ref="B137:C137"/>
    <mergeCell ref="A166:D167"/>
    <mergeCell ref="K94:X94"/>
    <mergeCell ref="E168:J168"/>
    <mergeCell ref="A145:F145"/>
    <mergeCell ref="K90:W90"/>
    <mergeCell ref="K91:W91"/>
    <mergeCell ref="K93:W93"/>
    <mergeCell ref="K92:X92"/>
    <mergeCell ref="A92:E92"/>
    <mergeCell ref="K167:M167"/>
    <mergeCell ref="A147:E147"/>
    <mergeCell ref="A176:X176"/>
    <mergeCell ref="A157:E157"/>
    <mergeCell ref="K99:X99"/>
    <mergeCell ref="K169:M169"/>
    <mergeCell ref="K170:M170"/>
    <mergeCell ref="K171:M171"/>
    <mergeCell ref="K172:M172"/>
    <mergeCell ref="E169:J169"/>
    <mergeCell ref="E170:J170"/>
    <mergeCell ref="E171:J171"/>
    <mergeCell ref="E173:J173"/>
    <mergeCell ref="E174:J174"/>
    <mergeCell ref="K173:M173"/>
    <mergeCell ref="K174:M174"/>
    <mergeCell ref="A152:E152"/>
    <mergeCell ref="A153:E153"/>
    <mergeCell ref="A154:E154"/>
    <mergeCell ref="A155:E155"/>
    <mergeCell ref="A156:E156"/>
    <mergeCell ref="A173:D173"/>
    <mergeCell ref="A174:D174"/>
    <mergeCell ref="A18:C18"/>
    <mergeCell ref="A19:C19"/>
    <mergeCell ref="A20:C20"/>
    <mergeCell ref="A21:C21"/>
    <mergeCell ref="A22:C22"/>
    <mergeCell ref="A23:C23"/>
    <mergeCell ref="A151:E151"/>
    <mergeCell ref="E172:J172"/>
    <mergeCell ref="A51:C51"/>
    <mergeCell ref="A66:D66"/>
    <mergeCell ref="A56:C56"/>
    <mergeCell ref="A57:C57"/>
    <mergeCell ref="A83:X83"/>
    <mergeCell ref="A149:E149"/>
    <mergeCell ref="B122:C122"/>
    <mergeCell ref="B123:C123"/>
    <mergeCell ref="B124:C124"/>
    <mergeCell ref="B138:C138"/>
    <mergeCell ref="B139:C139"/>
    <mergeCell ref="B132:C132"/>
    <mergeCell ref="B133:C133"/>
    <mergeCell ref="B134:C134"/>
    <mergeCell ref="B136:C136"/>
    <mergeCell ref="A26:C26"/>
    <mergeCell ref="A27:C27"/>
    <mergeCell ref="A28:C28"/>
    <mergeCell ref="A29:C29"/>
    <mergeCell ref="A30:C30"/>
    <mergeCell ref="A31:C31"/>
    <mergeCell ref="A32:C32"/>
    <mergeCell ref="A119:F119"/>
    <mergeCell ref="A150:E150"/>
    <mergeCell ref="A34:C34"/>
    <mergeCell ref="A35:C35"/>
    <mergeCell ref="A36:C36"/>
    <mergeCell ref="A37:C37"/>
    <mergeCell ref="A38:C38"/>
    <mergeCell ref="A39:C39"/>
    <mergeCell ref="A40:C40"/>
    <mergeCell ref="A41:C41"/>
    <mergeCell ref="B135:C135"/>
    <mergeCell ref="A52:C52"/>
    <mergeCell ref="A53:C53"/>
    <mergeCell ref="A54:C54"/>
    <mergeCell ref="A55:C55"/>
    <mergeCell ref="A90:E90"/>
    <mergeCell ref="B121:C121"/>
    <mergeCell ref="A49:C49"/>
    <mergeCell ref="A50:C50"/>
    <mergeCell ref="A33:C33"/>
    <mergeCell ref="A59:C59"/>
    <mergeCell ref="B141:C141"/>
    <mergeCell ref="B142:C142"/>
    <mergeCell ref="A60:C60"/>
    <mergeCell ref="K100:X115"/>
    <mergeCell ref="B129:C129"/>
    <mergeCell ref="A42:C42"/>
    <mergeCell ref="A43:C43"/>
    <mergeCell ref="A44:C44"/>
    <mergeCell ref="A171:D171"/>
    <mergeCell ref="A172:D172"/>
    <mergeCell ref="G74:J74"/>
    <mergeCell ref="L74:O74"/>
    <mergeCell ref="B130:C130"/>
    <mergeCell ref="B131:C131"/>
    <mergeCell ref="A169:D169"/>
    <mergeCell ref="A170:D170"/>
    <mergeCell ref="B127:C127"/>
    <mergeCell ref="B128:C128"/>
    <mergeCell ref="A10:X10"/>
    <mergeCell ref="A12:X12"/>
    <mergeCell ref="Q13:W13"/>
    <mergeCell ref="A72:X72"/>
    <mergeCell ref="K85:X85"/>
    <mergeCell ref="S143:T143"/>
    <mergeCell ref="F73:V73"/>
    <mergeCell ref="E13:J13"/>
    <mergeCell ref="B125:C125"/>
    <mergeCell ref="B126:C126"/>
  </mergeCells>
  <conditionalFormatting sqref="K15:O65">
    <cfRule type="expression" priority="7" dxfId="4" stopIfTrue="1">
      <formula>OR($D15="f",$D15="o")</formula>
    </cfRule>
  </conditionalFormatting>
  <conditionalFormatting sqref="E15:J65">
    <cfRule type="expression" priority="6" dxfId="4" stopIfTrue="1">
      <formula>$D15="o"</formula>
    </cfRule>
  </conditionalFormatting>
  <dataValidations count="7">
    <dataValidation type="custom" operator="equal" showErrorMessage="1" promptTitle="gfd" prompt="sfdsqfdsqfsq" error="Bij personen die factureren of onbezoldigden mogen geen extralegale voordelen ingevuld worden.  Bij anderen mag x ingevuld worden indien van toepassing." sqref="K37:O65">
      <formula1>IF(OR($D37="z",$D37="o"),K37="",K37="x")</formula1>
    </dataValidation>
    <dataValidation type="custom" showErrorMessage="1" error="Gelieve w (werknemers), wv (werknemers met variabel loon, o (onbezoldigden) of f (facturerenden) in te vullen. Wanneer extralegale voordelen aangekruist zijn mag de personeelscode geen &quot;f&quot; of &quot;o&quot; zijn." sqref="D65">
      <formula1>IF(COUNTA(K65:O65)&gt;0,OR(D65="w",D65="wv"),OR(D65="w",D65="wv",D65="f",D65="o"))</formula1>
    </dataValidation>
    <dataValidation type="custom" showInputMessage="1" showErrorMessage="1" error="Gelieve eerst de code in te vullen.  Wanneer code o (onbezoldigd) ingevuld wordt mogen geen brutolonen opgegeven worden." sqref="E15:J65">
      <formula1>IF($D15="o",E15="",IF($D15="",E15="",E15&gt;0))</formula1>
    </dataValidation>
    <dataValidation allowBlank="1" showInputMessage="1" showErrorMessage="1" promptTitle="Grote kost" prompt="Gelieve hiernaast het toelichtingsveld te lezen alvorens deze rubriek in te vullen." sqref="F148"/>
    <dataValidation type="custom" operator="equal" showErrorMessage="1" promptTitle="gfd" prompt="sfdsqfdsqfsq" error="Bij personen die factureren of onbezoldigden mogen geen extralegale voordelen ingevuld worden.  Bij anderen mag x ingevuld worden indien van toepassing." sqref="K15:K36 M15:O36 L16:L36">
      <formula1>IF(OR($D15="f",$D15="o"),K15="",K15="x")</formula1>
    </dataValidation>
    <dataValidation type="whole" allowBlank="1" showInputMessage="1" showErrorMessage="1" error="Gelieve een bedrag lager dan 20.000 EUR in te vullen" sqref="D88">
      <formula1>0</formula1>
      <formula2>20000</formula2>
    </dataValidation>
    <dataValidation type="custom" operator="equal" showErrorMessage="1" promptTitle="gfd" prompt="sfdsqfdsqfsq" error="Bij personen die factureren of onbezoldigden mogen geen extralegale voordelen ingevuld worden.  Bij anderen mag x ingevuld worden indien van toepassing." sqref="L15">
      <formula1>IF(OR($D15="f",$D15="o"),L15="",L15="x")</formula1>
    </dataValidation>
  </dataValidations>
  <printOptions/>
  <pageMargins left="0.4724409448818898" right="0.4724409448818898" top="0.31496062992125984" bottom="0.15748031496062992" header="0.15748031496062992" footer="0.15748031496062992"/>
  <pageSetup fitToHeight="0" fitToWidth="1" horizontalDpi="600" verticalDpi="600" orientation="landscape" paperSize="9" scale="82" r:id="rId1"/>
  <headerFooter alignWithMargins="0">
    <oddFooter>&amp;L&amp;F&amp;C&amp;A&amp;R&amp;P/&amp;N</oddFooter>
  </headerFooter>
  <ignoredErrors>
    <ignoredError sqref="W15" formulaRange="1"/>
  </ignoredErrors>
</worksheet>
</file>

<file path=xl/worksheets/sheet3.xml><?xml version="1.0" encoding="utf-8"?>
<worksheet xmlns="http://schemas.openxmlformats.org/spreadsheetml/2006/main" xmlns:r="http://schemas.openxmlformats.org/officeDocument/2006/relationships">
  <dimension ref="A1:IV183"/>
  <sheetViews>
    <sheetView workbookViewId="0" topLeftCell="A111">
      <selection activeCell="C185" sqref="C185"/>
    </sheetView>
  </sheetViews>
  <sheetFormatPr defaultColWidth="9.140625" defaultRowHeight="12.75"/>
  <cols>
    <col min="1" max="1" width="36.140625" style="17" customWidth="1"/>
    <col min="2" max="2" width="12.00390625" style="18" customWidth="1"/>
    <col min="3" max="3" width="14.421875" style="17" customWidth="1"/>
    <col min="4" max="4" width="11.140625" style="17" customWidth="1"/>
    <col min="5" max="5" width="12.140625" style="18" customWidth="1"/>
    <col min="6" max="6" width="11.140625" style="18" customWidth="1"/>
    <col min="7" max="9" width="11.140625" style="18" hidden="1" customWidth="1"/>
    <col min="10" max="10" width="8.7109375" style="18" customWidth="1"/>
    <col min="11" max="12" width="10.7109375" style="17" customWidth="1"/>
    <col min="13" max="15" width="10.7109375" style="17" hidden="1" customWidth="1"/>
    <col min="16" max="16" width="10.7109375" style="17" customWidth="1"/>
    <col min="17" max="17" width="13.28125" style="17" customWidth="1"/>
    <col min="18" max="18" width="10.421875" style="17" customWidth="1"/>
    <col min="19" max="20" width="10.421875" style="19" customWidth="1"/>
    <col min="21" max="23" width="10.421875" style="17" customWidth="1"/>
    <col min="24" max="16384" width="9.140625" style="17" customWidth="1"/>
  </cols>
  <sheetData>
    <row r="1" spans="1:19" s="21" customFormat="1" ht="30.75" customHeight="1">
      <c r="A1" s="460" t="str">
        <f>"Kostenstaat partner "&amp;B6</f>
        <v>Kostenstaat partner </v>
      </c>
      <c r="B1" s="460"/>
      <c r="C1" s="460"/>
      <c r="D1" s="460"/>
      <c r="E1" s="460"/>
      <c r="F1" s="460"/>
      <c r="G1" s="460"/>
      <c r="H1" s="460"/>
      <c r="I1" s="460"/>
      <c r="J1" s="460"/>
      <c r="K1" s="460"/>
      <c r="L1" s="460"/>
      <c r="M1" s="460"/>
      <c r="N1" s="460"/>
      <c r="O1" s="460"/>
      <c r="P1" s="460"/>
      <c r="Q1" s="460"/>
      <c r="R1" s="20"/>
      <c r="S1" s="20"/>
    </row>
    <row r="2" ht="12.75" thickBot="1"/>
    <row r="3" spans="1:20" ht="12">
      <c r="A3" s="468" t="s">
        <v>87</v>
      </c>
      <c r="B3" s="469"/>
      <c r="C3" s="469"/>
      <c r="D3" s="469"/>
      <c r="E3" s="469"/>
      <c r="F3" s="469"/>
      <c r="G3" s="469"/>
      <c r="H3" s="469"/>
      <c r="I3" s="469"/>
      <c r="J3" s="469"/>
      <c r="K3" s="469"/>
      <c r="L3" s="469"/>
      <c r="M3" s="469"/>
      <c r="N3" s="469"/>
      <c r="O3" s="469"/>
      <c r="P3" s="469"/>
      <c r="Q3" s="470"/>
      <c r="R3" s="19"/>
      <c r="T3" s="17"/>
    </row>
    <row r="4" spans="1:20" ht="12">
      <c r="A4" s="16" t="s">
        <v>77</v>
      </c>
      <c r="B4" s="446"/>
      <c r="C4" s="446"/>
      <c r="D4" s="446"/>
      <c r="E4" s="446"/>
      <c r="F4" s="446"/>
      <c r="G4" s="446"/>
      <c r="H4" s="446"/>
      <c r="I4" s="446"/>
      <c r="J4" s="446"/>
      <c r="K4" s="446"/>
      <c r="L4" s="446"/>
      <c r="M4" s="446"/>
      <c r="N4" s="446"/>
      <c r="O4" s="446"/>
      <c r="P4" s="446"/>
      <c r="Q4" s="447"/>
      <c r="R4" s="19"/>
      <c r="T4" s="17"/>
    </row>
    <row r="5" spans="1:20" ht="12">
      <c r="A5" s="16" t="s">
        <v>78</v>
      </c>
      <c r="B5" s="446"/>
      <c r="C5" s="446"/>
      <c r="D5" s="446"/>
      <c r="E5" s="446"/>
      <c r="F5" s="446"/>
      <c r="G5" s="446"/>
      <c r="H5" s="446"/>
      <c r="I5" s="446"/>
      <c r="J5" s="446"/>
      <c r="K5" s="446"/>
      <c r="L5" s="446"/>
      <c r="M5" s="446"/>
      <c r="N5" s="446"/>
      <c r="O5" s="446"/>
      <c r="P5" s="446"/>
      <c r="Q5" s="447"/>
      <c r="R5" s="19"/>
      <c r="T5" s="17"/>
    </row>
    <row r="6" spans="1:20" ht="12">
      <c r="A6" s="16" t="s">
        <v>80</v>
      </c>
      <c r="B6" s="446"/>
      <c r="C6" s="446"/>
      <c r="D6" s="446"/>
      <c r="E6" s="446"/>
      <c r="F6" s="446"/>
      <c r="G6" s="446"/>
      <c r="H6" s="446"/>
      <c r="I6" s="446"/>
      <c r="J6" s="446"/>
      <c r="K6" s="446"/>
      <c r="L6" s="446"/>
      <c r="M6" s="446"/>
      <c r="N6" s="446"/>
      <c r="O6" s="446"/>
      <c r="P6" s="446"/>
      <c r="Q6" s="447"/>
      <c r="R6" s="19"/>
      <c r="T6" s="17"/>
    </row>
    <row r="7" spans="1:20" ht="27" customHeight="1" thickBot="1">
      <c r="A7" s="261" t="s">
        <v>81</v>
      </c>
      <c r="B7" s="472"/>
      <c r="C7" s="472"/>
      <c r="D7" s="472"/>
      <c r="E7" s="472"/>
      <c r="F7" s="472"/>
      <c r="G7" s="472"/>
      <c r="H7" s="472"/>
      <c r="I7" s="472"/>
      <c r="J7" s="472"/>
      <c r="K7" s="472"/>
      <c r="L7" s="472"/>
      <c r="M7" s="472"/>
      <c r="N7" s="472"/>
      <c r="O7" s="472"/>
      <c r="P7" s="472"/>
      <c r="Q7" s="473"/>
      <c r="R7" s="19"/>
      <c r="T7" s="17"/>
    </row>
    <row r="9" spans="1:256" ht="10.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c r="IR9" s="100"/>
      <c r="IS9" s="100"/>
      <c r="IT9" s="100"/>
      <c r="IU9" s="100"/>
      <c r="IV9" s="100"/>
    </row>
    <row r="10" spans="1:20" ht="42.75" customHeight="1">
      <c r="A10" s="513" t="s">
        <v>94</v>
      </c>
      <c r="B10" s="514"/>
      <c r="C10" s="514"/>
      <c r="D10" s="514"/>
      <c r="E10" s="514"/>
      <c r="F10" s="514"/>
      <c r="G10" s="514"/>
      <c r="H10" s="514"/>
      <c r="I10" s="514"/>
      <c r="J10" s="514"/>
      <c r="K10" s="514"/>
      <c r="L10" s="514"/>
      <c r="M10" s="514"/>
      <c r="N10" s="514"/>
      <c r="O10" s="514"/>
      <c r="P10" s="514"/>
      <c r="Q10" s="514"/>
      <c r="S10" s="17"/>
      <c r="T10" s="17"/>
    </row>
    <row r="11" spans="1:17" s="24" customFormat="1" ht="11.25" customHeight="1" thickBot="1">
      <c r="A11" s="515"/>
      <c r="B11" s="516"/>
      <c r="C11" s="516"/>
      <c r="D11" s="516"/>
      <c r="E11" s="516"/>
      <c r="F11" s="516"/>
      <c r="G11" s="516"/>
      <c r="H11" s="516"/>
      <c r="I11" s="516"/>
      <c r="J11" s="516"/>
      <c r="K11" s="516"/>
      <c r="L11" s="516"/>
      <c r="M11" s="516"/>
      <c r="N11" s="516"/>
      <c r="O11" s="516"/>
      <c r="P11" s="516"/>
      <c r="Q11" s="516"/>
    </row>
    <row r="12" spans="1:20" ht="31.5" customHeight="1" hidden="1" thickBot="1">
      <c r="A12" s="517" t="s">
        <v>31</v>
      </c>
      <c r="B12" s="518"/>
      <c r="C12" s="518"/>
      <c r="D12" s="518"/>
      <c r="E12" s="518"/>
      <c r="F12" s="518"/>
      <c r="G12" s="518"/>
      <c r="H12" s="518"/>
      <c r="I12" s="518"/>
      <c r="J12" s="518"/>
      <c r="K12" s="518"/>
      <c r="L12" s="518"/>
      <c r="M12" s="518"/>
      <c r="N12" s="518"/>
      <c r="O12" s="518"/>
      <c r="P12" s="518"/>
      <c r="Q12" s="519"/>
      <c r="S12" s="17"/>
      <c r="T12" s="17"/>
    </row>
    <row r="13" spans="1:20" ht="38.25" customHeight="1" thickBot="1">
      <c r="A13" s="505"/>
      <c r="B13" s="506"/>
      <c r="C13" s="448"/>
      <c r="D13" s="520" t="s">
        <v>143</v>
      </c>
      <c r="E13" s="521"/>
      <c r="F13" s="521"/>
      <c r="G13" s="521"/>
      <c r="H13" s="521"/>
      <c r="I13" s="522"/>
      <c r="J13" s="520" t="s">
        <v>102</v>
      </c>
      <c r="K13" s="521"/>
      <c r="L13" s="521"/>
      <c r="M13" s="521"/>
      <c r="N13" s="521"/>
      <c r="O13" s="521"/>
      <c r="P13" s="522"/>
      <c r="Q13" s="184" t="s">
        <v>93</v>
      </c>
      <c r="S13" s="17"/>
      <c r="T13" s="17"/>
    </row>
    <row r="14" spans="1:20" ht="53.25" customHeight="1" hidden="1" thickBot="1">
      <c r="A14" s="185"/>
      <c r="B14" s="186"/>
      <c r="C14" s="187"/>
      <c r="D14" s="185"/>
      <c r="E14" s="186"/>
      <c r="F14" s="186"/>
      <c r="G14" s="186"/>
      <c r="H14" s="186"/>
      <c r="I14" s="188"/>
      <c r="J14" s="185"/>
      <c r="K14" s="186"/>
      <c r="L14" s="186"/>
      <c r="M14" s="186"/>
      <c r="N14" s="186"/>
      <c r="O14" s="186"/>
      <c r="P14" s="188"/>
      <c r="Q14" s="189"/>
      <c r="S14" s="17"/>
      <c r="T14" s="17"/>
    </row>
    <row r="15" spans="1:17" s="193" customFormat="1" ht="44.25" customHeight="1" thickBot="1">
      <c r="A15" s="507" t="s">
        <v>84</v>
      </c>
      <c r="B15" s="508"/>
      <c r="C15" s="509"/>
      <c r="D15" s="190" t="s">
        <v>1</v>
      </c>
      <c r="E15" s="191" t="s">
        <v>2</v>
      </c>
      <c r="F15" s="191" t="s">
        <v>3</v>
      </c>
      <c r="G15" s="191" t="s">
        <v>5</v>
      </c>
      <c r="H15" s="191" t="s">
        <v>62</v>
      </c>
      <c r="I15" s="192" t="s">
        <v>63</v>
      </c>
      <c r="J15" s="190" t="s">
        <v>1</v>
      </c>
      <c r="K15" s="191" t="s">
        <v>2</v>
      </c>
      <c r="L15" s="191" t="s">
        <v>3</v>
      </c>
      <c r="M15" s="191" t="s">
        <v>5</v>
      </c>
      <c r="N15" s="191" t="s">
        <v>62</v>
      </c>
      <c r="O15" s="191" t="s">
        <v>63</v>
      </c>
      <c r="P15" s="192" t="s">
        <v>19</v>
      </c>
      <c r="Q15" s="184"/>
    </row>
    <row r="16" spans="1:17" s="193" customFormat="1" ht="11.25">
      <c r="A16" s="510"/>
      <c r="B16" s="511"/>
      <c r="C16" s="512"/>
      <c r="D16" s="194"/>
      <c r="E16" s="195"/>
      <c r="F16" s="195"/>
      <c r="G16" s="195"/>
      <c r="H16" s="195"/>
      <c r="I16" s="196"/>
      <c r="J16" s="42"/>
      <c r="K16" s="43"/>
      <c r="L16" s="43"/>
      <c r="M16" s="43"/>
      <c r="N16" s="43"/>
      <c r="O16" s="43"/>
      <c r="P16" s="262">
        <f aca="true" t="shared" si="0" ref="P16:P47">OverheidsbaremaMensmaandenJ1+OverheidsbaremaMensmaandenJ2+OverheidsbaremaMensmaandenJ3+OverheidsbaremaMensmaandenJ4+OverheidsbaremaMensmaandenJ5+OverheidsbaremaMensmaandenJ6</f>
        <v>0</v>
      </c>
      <c r="Q16" s="263">
        <f aca="true" t="shared" si="1" ref="Q16:Q47">(OverheidsbaremaPersoneelskostJ1*OverheidsbaremaMensmaandenJ1+OverheidsbaremaPersoneelskostJ2*OverheidsbaremaMensmaandenJ2+OverheidsbaremaPersoneelskostJ3*OverheidsbaremaMensmaandenJ3+OverheidsbaremaPersoneelskostJ4*OverheidsbaremaMensmaandenJ4+OverheidsbaremaPersoneelskostJ5*OverheidsbaremaMensmaandenJ5+OverheidsbaremaPersoneelskostJ6*OverheidsbaremaMensmaandenJ6)/12</f>
        <v>0</v>
      </c>
    </row>
    <row r="17" spans="1:17" s="193" customFormat="1" ht="12" thickBot="1">
      <c r="A17" s="488"/>
      <c r="B17" s="489"/>
      <c r="C17" s="490"/>
      <c r="D17" s="197"/>
      <c r="E17" s="198"/>
      <c r="F17" s="198"/>
      <c r="G17" s="198"/>
      <c r="H17" s="198"/>
      <c r="I17" s="199"/>
      <c r="J17" s="53"/>
      <c r="K17" s="54"/>
      <c r="L17" s="54"/>
      <c r="M17" s="54"/>
      <c r="N17" s="54"/>
      <c r="O17" s="54"/>
      <c r="P17" s="264">
        <f t="shared" si="0"/>
        <v>0</v>
      </c>
      <c r="Q17" s="265">
        <f t="shared" si="1"/>
        <v>0</v>
      </c>
    </row>
    <row r="18" spans="1:17" s="193" customFormat="1" ht="11.25" hidden="1">
      <c r="A18" s="488"/>
      <c r="B18" s="489"/>
      <c r="C18" s="490"/>
      <c r="D18" s="197"/>
      <c r="E18" s="198"/>
      <c r="F18" s="198"/>
      <c r="G18" s="198"/>
      <c r="H18" s="198"/>
      <c r="I18" s="199"/>
      <c r="J18" s="53"/>
      <c r="K18" s="54"/>
      <c r="L18" s="54"/>
      <c r="M18" s="54"/>
      <c r="N18" s="54"/>
      <c r="O18" s="54"/>
      <c r="P18" s="264">
        <f t="shared" si="0"/>
        <v>0</v>
      </c>
      <c r="Q18" s="265">
        <f t="shared" si="1"/>
        <v>0</v>
      </c>
    </row>
    <row r="19" spans="1:17" s="193" customFormat="1" ht="11.25" hidden="1">
      <c r="A19" s="488"/>
      <c r="B19" s="489"/>
      <c r="C19" s="490"/>
      <c r="D19" s="197"/>
      <c r="E19" s="198"/>
      <c r="F19" s="198"/>
      <c r="G19" s="198"/>
      <c r="H19" s="198"/>
      <c r="I19" s="199"/>
      <c r="J19" s="53"/>
      <c r="K19" s="54"/>
      <c r="L19" s="54"/>
      <c r="M19" s="54"/>
      <c r="N19" s="54"/>
      <c r="O19" s="54"/>
      <c r="P19" s="264">
        <f t="shared" si="0"/>
        <v>0</v>
      </c>
      <c r="Q19" s="265">
        <f t="shared" si="1"/>
        <v>0</v>
      </c>
    </row>
    <row r="20" spans="1:17" s="193" customFormat="1" ht="11.25" hidden="1">
      <c r="A20" s="488"/>
      <c r="B20" s="489"/>
      <c r="C20" s="490"/>
      <c r="D20" s="197"/>
      <c r="E20" s="198"/>
      <c r="F20" s="198"/>
      <c r="G20" s="198"/>
      <c r="H20" s="198"/>
      <c r="I20" s="199"/>
      <c r="J20" s="53"/>
      <c r="K20" s="54"/>
      <c r="L20" s="54"/>
      <c r="M20" s="54"/>
      <c r="N20" s="54"/>
      <c r="O20" s="54"/>
      <c r="P20" s="264">
        <f t="shared" si="0"/>
        <v>0</v>
      </c>
      <c r="Q20" s="265">
        <f t="shared" si="1"/>
        <v>0</v>
      </c>
    </row>
    <row r="21" spans="1:17" s="193" customFormat="1" ht="11.25" hidden="1">
      <c r="A21" s="488"/>
      <c r="B21" s="489"/>
      <c r="C21" s="490"/>
      <c r="D21" s="197"/>
      <c r="E21" s="198"/>
      <c r="F21" s="198"/>
      <c r="G21" s="198"/>
      <c r="H21" s="198"/>
      <c r="I21" s="199"/>
      <c r="J21" s="53"/>
      <c r="K21" s="54"/>
      <c r="L21" s="54"/>
      <c r="M21" s="54"/>
      <c r="N21" s="54"/>
      <c r="O21" s="54"/>
      <c r="P21" s="264">
        <f t="shared" si="0"/>
        <v>0</v>
      </c>
      <c r="Q21" s="265">
        <f t="shared" si="1"/>
        <v>0</v>
      </c>
    </row>
    <row r="22" spans="1:17" s="193" customFormat="1" ht="11.25" hidden="1">
      <c r="A22" s="488"/>
      <c r="B22" s="489"/>
      <c r="C22" s="490"/>
      <c r="D22" s="197"/>
      <c r="E22" s="198"/>
      <c r="F22" s="198"/>
      <c r="G22" s="198"/>
      <c r="H22" s="198"/>
      <c r="I22" s="199"/>
      <c r="J22" s="53"/>
      <c r="K22" s="54"/>
      <c r="L22" s="54"/>
      <c r="M22" s="54"/>
      <c r="N22" s="54"/>
      <c r="O22" s="54"/>
      <c r="P22" s="264">
        <f t="shared" si="0"/>
        <v>0</v>
      </c>
      <c r="Q22" s="265">
        <f t="shared" si="1"/>
        <v>0</v>
      </c>
    </row>
    <row r="23" spans="1:17" s="193" customFormat="1" ht="11.25" hidden="1">
      <c r="A23" s="488"/>
      <c r="B23" s="489"/>
      <c r="C23" s="490"/>
      <c r="D23" s="197"/>
      <c r="E23" s="198"/>
      <c r="F23" s="198"/>
      <c r="G23" s="198"/>
      <c r="H23" s="198"/>
      <c r="I23" s="199"/>
      <c r="J23" s="53"/>
      <c r="K23" s="54"/>
      <c r="L23" s="54"/>
      <c r="M23" s="54"/>
      <c r="N23" s="54"/>
      <c r="O23" s="54"/>
      <c r="P23" s="264">
        <f t="shared" si="0"/>
        <v>0</v>
      </c>
      <c r="Q23" s="265">
        <f t="shared" si="1"/>
        <v>0</v>
      </c>
    </row>
    <row r="24" spans="1:17" s="193" customFormat="1" ht="11.25" hidden="1">
      <c r="A24" s="488"/>
      <c r="B24" s="489"/>
      <c r="C24" s="490"/>
      <c r="D24" s="197"/>
      <c r="E24" s="198"/>
      <c r="F24" s="198"/>
      <c r="G24" s="198"/>
      <c r="H24" s="198"/>
      <c r="I24" s="199"/>
      <c r="J24" s="53"/>
      <c r="K24" s="54"/>
      <c r="L24" s="54"/>
      <c r="M24" s="54"/>
      <c r="N24" s="54"/>
      <c r="O24" s="54"/>
      <c r="P24" s="264">
        <f t="shared" si="0"/>
        <v>0</v>
      </c>
      <c r="Q24" s="265">
        <f t="shared" si="1"/>
        <v>0</v>
      </c>
    </row>
    <row r="25" spans="1:17" s="193" customFormat="1" ht="11.25" hidden="1">
      <c r="A25" s="488"/>
      <c r="B25" s="489"/>
      <c r="C25" s="490"/>
      <c r="D25" s="197"/>
      <c r="E25" s="198"/>
      <c r="F25" s="198"/>
      <c r="G25" s="198"/>
      <c r="H25" s="198"/>
      <c r="I25" s="199"/>
      <c r="J25" s="53"/>
      <c r="K25" s="54"/>
      <c r="L25" s="54"/>
      <c r="M25" s="54"/>
      <c r="N25" s="54"/>
      <c r="O25" s="54"/>
      <c r="P25" s="264">
        <f t="shared" si="0"/>
        <v>0</v>
      </c>
      <c r="Q25" s="265">
        <f t="shared" si="1"/>
        <v>0</v>
      </c>
    </row>
    <row r="26" spans="1:17" s="193" customFormat="1" ht="12" hidden="1" thickBot="1">
      <c r="A26" s="488"/>
      <c r="B26" s="489"/>
      <c r="C26" s="490"/>
      <c r="D26" s="197"/>
      <c r="E26" s="198"/>
      <c r="F26" s="198"/>
      <c r="G26" s="198"/>
      <c r="H26" s="198"/>
      <c r="I26" s="199"/>
      <c r="J26" s="53"/>
      <c r="K26" s="54"/>
      <c r="L26" s="54"/>
      <c r="M26" s="54"/>
      <c r="N26" s="54"/>
      <c r="O26" s="54"/>
      <c r="P26" s="264">
        <f t="shared" si="0"/>
        <v>0</v>
      </c>
      <c r="Q26" s="265">
        <f t="shared" si="1"/>
        <v>0</v>
      </c>
    </row>
    <row r="27" spans="1:17" s="193" customFormat="1" ht="12" hidden="1" thickBot="1">
      <c r="A27" s="488"/>
      <c r="B27" s="489"/>
      <c r="C27" s="490"/>
      <c r="D27" s="197"/>
      <c r="E27" s="198"/>
      <c r="F27" s="198"/>
      <c r="G27" s="198"/>
      <c r="H27" s="198"/>
      <c r="I27" s="199"/>
      <c r="J27" s="53"/>
      <c r="K27" s="54"/>
      <c r="L27" s="54"/>
      <c r="M27" s="54"/>
      <c r="N27" s="54"/>
      <c r="O27" s="54"/>
      <c r="P27" s="264">
        <f t="shared" si="0"/>
        <v>0</v>
      </c>
      <c r="Q27" s="265">
        <f t="shared" si="1"/>
        <v>0</v>
      </c>
    </row>
    <row r="28" spans="1:17" s="193" customFormat="1" ht="11.25" hidden="1">
      <c r="A28" s="488"/>
      <c r="B28" s="489"/>
      <c r="C28" s="490"/>
      <c r="D28" s="197"/>
      <c r="E28" s="198"/>
      <c r="F28" s="198"/>
      <c r="G28" s="198"/>
      <c r="H28" s="198"/>
      <c r="I28" s="199"/>
      <c r="J28" s="53"/>
      <c r="K28" s="54"/>
      <c r="L28" s="54"/>
      <c r="M28" s="54"/>
      <c r="N28" s="54"/>
      <c r="O28" s="54"/>
      <c r="P28" s="264">
        <f t="shared" si="0"/>
        <v>0</v>
      </c>
      <c r="Q28" s="265">
        <f t="shared" si="1"/>
        <v>0</v>
      </c>
    </row>
    <row r="29" spans="1:17" s="193" customFormat="1" ht="11.25" hidden="1">
      <c r="A29" s="488"/>
      <c r="B29" s="489"/>
      <c r="C29" s="490"/>
      <c r="D29" s="197"/>
      <c r="E29" s="198"/>
      <c r="F29" s="198"/>
      <c r="G29" s="198"/>
      <c r="H29" s="198"/>
      <c r="I29" s="199"/>
      <c r="J29" s="53"/>
      <c r="K29" s="54"/>
      <c r="L29" s="54"/>
      <c r="M29" s="54"/>
      <c r="N29" s="54"/>
      <c r="O29" s="54"/>
      <c r="P29" s="264">
        <f t="shared" si="0"/>
        <v>0</v>
      </c>
      <c r="Q29" s="265">
        <f t="shared" si="1"/>
        <v>0</v>
      </c>
    </row>
    <row r="30" spans="1:17" s="193" customFormat="1" ht="11.25" hidden="1">
      <c r="A30" s="488"/>
      <c r="B30" s="489"/>
      <c r="C30" s="490"/>
      <c r="D30" s="197"/>
      <c r="E30" s="198"/>
      <c r="F30" s="198"/>
      <c r="G30" s="198"/>
      <c r="H30" s="198"/>
      <c r="I30" s="199"/>
      <c r="J30" s="53"/>
      <c r="K30" s="54"/>
      <c r="L30" s="54"/>
      <c r="M30" s="54"/>
      <c r="N30" s="54"/>
      <c r="O30" s="54"/>
      <c r="P30" s="264">
        <f t="shared" si="0"/>
        <v>0</v>
      </c>
      <c r="Q30" s="265">
        <f t="shared" si="1"/>
        <v>0</v>
      </c>
    </row>
    <row r="31" spans="1:17" s="193" customFormat="1" ht="12" hidden="1" thickBot="1">
      <c r="A31" s="488"/>
      <c r="B31" s="489"/>
      <c r="C31" s="490"/>
      <c r="D31" s="197"/>
      <c r="E31" s="198"/>
      <c r="F31" s="198"/>
      <c r="G31" s="198"/>
      <c r="H31" s="198"/>
      <c r="I31" s="199"/>
      <c r="J31" s="53"/>
      <c r="K31" s="54"/>
      <c r="L31" s="54"/>
      <c r="M31" s="54"/>
      <c r="N31" s="54"/>
      <c r="O31" s="54"/>
      <c r="P31" s="264">
        <f t="shared" si="0"/>
        <v>0</v>
      </c>
      <c r="Q31" s="265">
        <f t="shared" si="1"/>
        <v>0</v>
      </c>
    </row>
    <row r="32" spans="1:17" s="193" customFormat="1" ht="11.25" hidden="1">
      <c r="A32" s="488"/>
      <c r="B32" s="489"/>
      <c r="C32" s="490"/>
      <c r="D32" s="197"/>
      <c r="E32" s="198"/>
      <c r="F32" s="198"/>
      <c r="G32" s="198"/>
      <c r="H32" s="198"/>
      <c r="I32" s="199"/>
      <c r="J32" s="53"/>
      <c r="K32" s="54"/>
      <c r="L32" s="54"/>
      <c r="M32" s="54"/>
      <c r="N32" s="54"/>
      <c r="O32" s="54"/>
      <c r="P32" s="264">
        <f t="shared" si="0"/>
        <v>0</v>
      </c>
      <c r="Q32" s="265">
        <f t="shared" si="1"/>
        <v>0</v>
      </c>
    </row>
    <row r="33" spans="1:17" s="193" customFormat="1" ht="11.25" hidden="1">
      <c r="A33" s="488"/>
      <c r="B33" s="489"/>
      <c r="C33" s="490"/>
      <c r="D33" s="197"/>
      <c r="E33" s="198"/>
      <c r="F33" s="198"/>
      <c r="G33" s="198"/>
      <c r="H33" s="198"/>
      <c r="I33" s="199"/>
      <c r="J33" s="53"/>
      <c r="K33" s="54"/>
      <c r="L33" s="54"/>
      <c r="M33" s="54"/>
      <c r="N33" s="54"/>
      <c r="O33" s="54"/>
      <c r="P33" s="264">
        <f t="shared" si="0"/>
        <v>0</v>
      </c>
      <c r="Q33" s="265">
        <f t="shared" si="1"/>
        <v>0</v>
      </c>
    </row>
    <row r="34" spans="1:17" s="193" customFormat="1" ht="11.25" hidden="1">
      <c r="A34" s="488"/>
      <c r="B34" s="489"/>
      <c r="C34" s="490"/>
      <c r="D34" s="197"/>
      <c r="E34" s="198"/>
      <c r="F34" s="198"/>
      <c r="G34" s="198"/>
      <c r="H34" s="198"/>
      <c r="I34" s="199"/>
      <c r="J34" s="53"/>
      <c r="K34" s="54"/>
      <c r="L34" s="54"/>
      <c r="M34" s="54"/>
      <c r="N34" s="54"/>
      <c r="O34" s="54"/>
      <c r="P34" s="264">
        <f t="shared" si="0"/>
        <v>0</v>
      </c>
      <c r="Q34" s="265">
        <f t="shared" si="1"/>
        <v>0</v>
      </c>
    </row>
    <row r="35" spans="1:17" s="193" customFormat="1" ht="11.25" hidden="1">
      <c r="A35" s="488"/>
      <c r="B35" s="489"/>
      <c r="C35" s="490"/>
      <c r="D35" s="197"/>
      <c r="E35" s="198"/>
      <c r="F35" s="198"/>
      <c r="G35" s="198"/>
      <c r="H35" s="198"/>
      <c r="I35" s="199"/>
      <c r="J35" s="53"/>
      <c r="K35" s="54"/>
      <c r="L35" s="54"/>
      <c r="M35" s="54"/>
      <c r="N35" s="54"/>
      <c r="O35" s="54"/>
      <c r="P35" s="264">
        <f t="shared" si="0"/>
        <v>0</v>
      </c>
      <c r="Q35" s="265">
        <f t="shared" si="1"/>
        <v>0</v>
      </c>
    </row>
    <row r="36" spans="1:17" s="193" customFormat="1" ht="11.25" hidden="1">
      <c r="A36" s="488"/>
      <c r="B36" s="489"/>
      <c r="C36" s="490"/>
      <c r="D36" s="197"/>
      <c r="E36" s="198"/>
      <c r="F36" s="198"/>
      <c r="G36" s="198"/>
      <c r="H36" s="198"/>
      <c r="I36" s="199"/>
      <c r="J36" s="53"/>
      <c r="K36" s="54"/>
      <c r="L36" s="54"/>
      <c r="M36" s="54"/>
      <c r="N36" s="54"/>
      <c r="O36" s="54"/>
      <c r="P36" s="264">
        <f t="shared" si="0"/>
        <v>0</v>
      </c>
      <c r="Q36" s="265">
        <f t="shared" si="1"/>
        <v>0</v>
      </c>
    </row>
    <row r="37" spans="1:17" s="193" customFormat="1" ht="11.25" hidden="1">
      <c r="A37" s="488"/>
      <c r="B37" s="489"/>
      <c r="C37" s="490"/>
      <c r="D37" s="197"/>
      <c r="E37" s="198"/>
      <c r="F37" s="198"/>
      <c r="G37" s="198"/>
      <c r="H37" s="198"/>
      <c r="I37" s="199"/>
      <c r="J37" s="53"/>
      <c r="K37" s="54"/>
      <c r="L37" s="54"/>
      <c r="M37" s="54"/>
      <c r="N37" s="54"/>
      <c r="O37" s="54"/>
      <c r="P37" s="264">
        <f t="shared" si="0"/>
        <v>0</v>
      </c>
      <c r="Q37" s="265">
        <f t="shared" si="1"/>
        <v>0</v>
      </c>
    </row>
    <row r="38" spans="1:17" s="193" customFormat="1" ht="11.25" hidden="1">
      <c r="A38" s="488"/>
      <c r="B38" s="489"/>
      <c r="C38" s="490"/>
      <c r="D38" s="197"/>
      <c r="E38" s="198"/>
      <c r="F38" s="198"/>
      <c r="G38" s="198"/>
      <c r="H38" s="198"/>
      <c r="I38" s="199"/>
      <c r="J38" s="53"/>
      <c r="K38" s="54"/>
      <c r="L38" s="54"/>
      <c r="M38" s="54"/>
      <c r="N38" s="54"/>
      <c r="O38" s="54"/>
      <c r="P38" s="264">
        <f t="shared" si="0"/>
        <v>0</v>
      </c>
      <c r="Q38" s="265">
        <f t="shared" si="1"/>
        <v>0</v>
      </c>
    </row>
    <row r="39" spans="1:17" s="193" customFormat="1" ht="11.25" hidden="1">
      <c r="A39" s="488"/>
      <c r="B39" s="489"/>
      <c r="C39" s="490"/>
      <c r="D39" s="197"/>
      <c r="E39" s="198"/>
      <c r="F39" s="198"/>
      <c r="G39" s="198"/>
      <c r="H39" s="198"/>
      <c r="I39" s="199"/>
      <c r="J39" s="53"/>
      <c r="K39" s="54"/>
      <c r="L39" s="54"/>
      <c r="M39" s="54"/>
      <c r="N39" s="54"/>
      <c r="O39" s="54"/>
      <c r="P39" s="264">
        <f t="shared" si="0"/>
        <v>0</v>
      </c>
      <c r="Q39" s="265">
        <f t="shared" si="1"/>
        <v>0</v>
      </c>
    </row>
    <row r="40" spans="1:17" s="193" customFormat="1" ht="11.25" hidden="1">
      <c r="A40" s="488"/>
      <c r="B40" s="489"/>
      <c r="C40" s="490"/>
      <c r="D40" s="197"/>
      <c r="E40" s="198"/>
      <c r="F40" s="198"/>
      <c r="G40" s="198"/>
      <c r="H40" s="198"/>
      <c r="I40" s="199"/>
      <c r="J40" s="53"/>
      <c r="K40" s="54"/>
      <c r="L40" s="54"/>
      <c r="M40" s="54"/>
      <c r="N40" s="54"/>
      <c r="O40" s="54"/>
      <c r="P40" s="264">
        <f t="shared" si="0"/>
        <v>0</v>
      </c>
      <c r="Q40" s="265">
        <f t="shared" si="1"/>
        <v>0</v>
      </c>
    </row>
    <row r="41" spans="1:17" s="193" customFormat="1" ht="11.25" hidden="1">
      <c r="A41" s="488"/>
      <c r="B41" s="489"/>
      <c r="C41" s="490"/>
      <c r="D41" s="197"/>
      <c r="E41" s="198"/>
      <c r="F41" s="198"/>
      <c r="G41" s="198"/>
      <c r="H41" s="198"/>
      <c r="I41" s="199"/>
      <c r="J41" s="53"/>
      <c r="K41" s="54"/>
      <c r="L41" s="54"/>
      <c r="M41" s="54"/>
      <c r="N41" s="54"/>
      <c r="O41" s="54"/>
      <c r="P41" s="264">
        <f t="shared" si="0"/>
        <v>0</v>
      </c>
      <c r="Q41" s="265">
        <f t="shared" si="1"/>
        <v>0</v>
      </c>
    </row>
    <row r="42" spans="1:17" s="193" customFormat="1" ht="11.25" hidden="1">
      <c r="A42" s="488"/>
      <c r="B42" s="489"/>
      <c r="C42" s="490"/>
      <c r="D42" s="197"/>
      <c r="E42" s="198"/>
      <c r="F42" s="198"/>
      <c r="G42" s="198"/>
      <c r="H42" s="198"/>
      <c r="I42" s="199"/>
      <c r="J42" s="53"/>
      <c r="K42" s="54"/>
      <c r="L42" s="54"/>
      <c r="M42" s="54"/>
      <c r="N42" s="54"/>
      <c r="O42" s="54"/>
      <c r="P42" s="264">
        <f t="shared" si="0"/>
        <v>0</v>
      </c>
      <c r="Q42" s="265">
        <f t="shared" si="1"/>
        <v>0</v>
      </c>
    </row>
    <row r="43" spans="1:17" s="193" customFormat="1" ht="11.25" hidden="1">
      <c r="A43" s="488"/>
      <c r="B43" s="489"/>
      <c r="C43" s="490"/>
      <c r="D43" s="197"/>
      <c r="E43" s="198"/>
      <c r="F43" s="198"/>
      <c r="G43" s="198"/>
      <c r="H43" s="198"/>
      <c r="I43" s="199"/>
      <c r="J43" s="53"/>
      <c r="K43" s="54"/>
      <c r="L43" s="54"/>
      <c r="M43" s="54"/>
      <c r="N43" s="54"/>
      <c r="O43" s="54"/>
      <c r="P43" s="264">
        <f t="shared" si="0"/>
        <v>0</v>
      </c>
      <c r="Q43" s="265">
        <f t="shared" si="1"/>
        <v>0</v>
      </c>
    </row>
    <row r="44" spans="1:17" s="193" customFormat="1" ht="11.25" hidden="1">
      <c r="A44" s="488"/>
      <c r="B44" s="489"/>
      <c r="C44" s="490"/>
      <c r="D44" s="197"/>
      <c r="E44" s="198"/>
      <c r="F44" s="198"/>
      <c r="G44" s="198"/>
      <c r="H44" s="198"/>
      <c r="I44" s="199"/>
      <c r="J44" s="53"/>
      <c r="K44" s="54"/>
      <c r="L44" s="54"/>
      <c r="M44" s="54"/>
      <c r="N44" s="54"/>
      <c r="O44" s="54"/>
      <c r="P44" s="264">
        <f t="shared" si="0"/>
        <v>0</v>
      </c>
      <c r="Q44" s="265">
        <f t="shared" si="1"/>
        <v>0</v>
      </c>
    </row>
    <row r="45" spans="1:17" s="193" customFormat="1" ht="11.25" hidden="1">
      <c r="A45" s="488"/>
      <c r="B45" s="489"/>
      <c r="C45" s="490"/>
      <c r="D45" s="197"/>
      <c r="E45" s="198"/>
      <c r="F45" s="198"/>
      <c r="G45" s="198"/>
      <c r="H45" s="198"/>
      <c r="I45" s="199"/>
      <c r="J45" s="53"/>
      <c r="K45" s="54"/>
      <c r="L45" s="54"/>
      <c r="M45" s="54"/>
      <c r="N45" s="54"/>
      <c r="O45" s="54"/>
      <c r="P45" s="264">
        <f t="shared" si="0"/>
        <v>0</v>
      </c>
      <c r="Q45" s="265">
        <f t="shared" si="1"/>
        <v>0</v>
      </c>
    </row>
    <row r="46" spans="1:17" s="193" customFormat="1" ht="11.25" hidden="1">
      <c r="A46" s="488"/>
      <c r="B46" s="489"/>
      <c r="C46" s="490"/>
      <c r="D46" s="197"/>
      <c r="E46" s="198"/>
      <c r="F46" s="198"/>
      <c r="G46" s="198"/>
      <c r="H46" s="198"/>
      <c r="I46" s="199"/>
      <c r="J46" s="53"/>
      <c r="K46" s="54"/>
      <c r="L46" s="54"/>
      <c r="M46" s="54"/>
      <c r="N46" s="54"/>
      <c r="O46" s="54"/>
      <c r="P46" s="264">
        <f t="shared" si="0"/>
        <v>0</v>
      </c>
      <c r="Q46" s="265">
        <f t="shared" si="1"/>
        <v>0</v>
      </c>
    </row>
    <row r="47" spans="1:17" s="193" customFormat="1" ht="11.25" hidden="1">
      <c r="A47" s="488"/>
      <c r="B47" s="489"/>
      <c r="C47" s="490"/>
      <c r="D47" s="197"/>
      <c r="E47" s="198"/>
      <c r="F47" s="198"/>
      <c r="G47" s="198"/>
      <c r="H47" s="198"/>
      <c r="I47" s="199"/>
      <c r="J47" s="53"/>
      <c r="K47" s="54"/>
      <c r="L47" s="54"/>
      <c r="M47" s="54"/>
      <c r="N47" s="54"/>
      <c r="O47" s="54"/>
      <c r="P47" s="264">
        <f t="shared" si="0"/>
        <v>0</v>
      </c>
      <c r="Q47" s="265">
        <f t="shared" si="1"/>
        <v>0</v>
      </c>
    </row>
    <row r="48" spans="1:17" s="193" customFormat="1" ht="11.25" hidden="1">
      <c r="A48" s="488"/>
      <c r="B48" s="489"/>
      <c r="C48" s="490"/>
      <c r="D48" s="197"/>
      <c r="E48" s="198"/>
      <c r="F48" s="198"/>
      <c r="G48" s="198"/>
      <c r="H48" s="198"/>
      <c r="I48" s="199"/>
      <c r="J48" s="53"/>
      <c r="K48" s="54"/>
      <c r="L48" s="54"/>
      <c r="M48" s="54"/>
      <c r="N48" s="54"/>
      <c r="O48" s="54"/>
      <c r="P48" s="264">
        <f aca="true" t="shared" si="2" ref="P48:P66">OverheidsbaremaMensmaandenJ1+OverheidsbaremaMensmaandenJ2+OverheidsbaremaMensmaandenJ3+OverheidsbaremaMensmaandenJ4+OverheidsbaremaMensmaandenJ5+OverheidsbaremaMensmaandenJ6</f>
        <v>0</v>
      </c>
      <c r="Q48" s="265">
        <f aca="true" t="shared" si="3" ref="Q48:Q66">(OverheidsbaremaPersoneelskostJ1*OverheidsbaremaMensmaandenJ1+OverheidsbaremaPersoneelskostJ2*OverheidsbaremaMensmaandenJ2+OverheidsbaremaPersoneelskostJ3*OverheidsbaremaMensmaandenJ3+OverheidsbaremaPersoneelskostJ4*OverheidsbaremaMensmaandenJ4+OverheidsbaremaPersoneelskostJ5*OverheidsbaremaMensmaandenJ5+OverheidsbaremaPersoneelskostJ6*OverheidsbaremaMensmaandenJ6)/12</f>
        <v>0</v>
      </c>
    </row>
    <row r="49" spans="1:17" s="193" customFormat="1" ht="11.25" hidden="1">
      <c r="A49" s="488"/>
      <c r="B49" s="489"/>
      <c r="C49" s="490"/>
      <c r="D49" s="197"/>
      <c r="E49" s="198"/>
      <c r="F49" s="198"/>
      <c r="G49" s="198"/>
      <c r="H49" s="198"/>
      <c r="I49" s="199"/>
      <c r="J49" s="53"/>
      <c r="K49" s="54"/>
      <c r="L49" s="54"/>
      <c r="M49" s="54"/>
      <c r="N49" s="54"/>
      <c r="O49" s="54"/>
      <c r="P49" s="264">
        <f t="shared" si="2"/>
        <v>0</v>
      </c>
      <c r="Q49" s="265">
        <f t="shared" si="3"/>
        <v>0</v>
      </c>
    </row>
    <row r="50" spans="1:17" s="193" customFormat="1" ht="11.25" hidden="1">
      <c r="A50" s="488"/>
      <c r="B50" s="489"/>
      <c r="C50" s="490"/>
      <c r="D50" s="197"/>
      <c r="E50" s="198"/>
      <c r="F50" s="198"/>
      <c r="G50" s="198"/>
      <c r="H50" s="198"/>
      <c r="I50" s="199"/>
      <c r="J50" s="53"/>
      <c r="K50" s="54"/>
      <c r="L50" s="54"/>
      <c r="M50" s="54"/>
      <c r="N50" s="54"/>
      <c r="O50" s="54"/>
      <c r="P50" s="264">
        <f t="shared" si="2"/>
        <v>0</v>
      </c>
      <c r="Q50" s="265">
        <f t="shared" si="3"/>
        <v>0</v>
      </c>
    </row>
    <row r="51" spans="1:17" s="193" customFormat="1" ht="11.25" hidden="1">
      <c r="A51" s="488"/>
      <c r="B51" s="489"/>
      <c r="C51" s="490"/>
      <c r="D51" s="197"/>
      <c r="E51" s="198"/>
      <c r="F51" s="198"/>
      <c r="G51" s="198"/>
      <c r="H51" s="198"/>
      <c r="I51" s="199"/>
      <c r="J51" s="53"/>
      <c r="K51" s="54"/>
      <c r="L51" s="54"/>
      <c r="M51" s="54"/>
      <c r="N51" s="54"/>
      <c r="O51" s="54"/>
      <c r="P51" s="264">
        <f t="shared" si="2"/>
        <v>0</v>
      </c>
      <c r="Q51" s="265">
        <f t="shared" si="3"/>
        <v>0</v>
      </c>
    </row>
    <row r="52" spans="1:17" s="193" customFormat="1" ht="12" hidden="1" thickBot="1">
      <c r="A52" s="577"/>
      <c r="B52" s="578"/>
      <c r="C52" s="579"/>
      <c r="D52" s="197"/>
      <c r="E52" s="198"/>
      <c r="F52" s="198"/>
      <c r="G52" s="198"/>
      <c r="H52" s="198"/>
      <c r="I52" s="199"/>
      <c r="J52" s="53"/>
      <c r="K52" s="54"/>
      <c r="L52" s="54"/>
      <c r="M52" s="54"/>
      <c r="N52" s="54"/>
      <c r="O52" s="54"/>
      <c r="P52" s="264"/>
      <c r="Q52" s="265"/>
    </row>
    <row r="53" spans="1:17" s="193" customFormat="1" ht="11.25" hidden="1">
      <c r="A53" s="488"/>
      <c r="B53" s="489"/>
      <c r="C53" s="490"/>
      <c r="D53" s="197"/>
      <c r="E53" s="198"/>
      <c r="F53" s="198"/>
      <c r="G53" s="198"/>
      <c r="H53" s="198"/>
      <c r="I53" s="199"/>
      <c r="J53" s="53"/>
      <c r="K53" s="54"/>
      <c r="L53" s="54"/>
      <c r="M53" s="54"/>
      <c r="N53" s="54"/>
      <c r="O53" s="54"/>
      <c r="P53" s="264">
        <f t="shared" si="2"/>
        <v>0</v>
      </c>
      <c r="Q53" s="265">
        <f t="shared" si="3"/>
        <v>0</v>
      </c>
    </row>
    <row r="54" spans="1:17" s="193" customFormat="1" ht="11.25" hidden="1">
      <c r="A54" s="488"/>
      <c r="B54" s="489"/>
      <c r="C54" s="490"/>
      <c r="D54" s="197"/>
      <c r="E54" s="198"/>
      <c r="F54" s="198"/>
      <c r="G54" s="198"/>
      <c r="H54" s="198"/>
      <c r="I54" s="199"/>
      <c r="J54" s="53"/>
      <c r="K54" s="54"/>
      <c r="L54" s="54"/>
      <c r="M54" s="54"/>
      <c r="N54" s="54"/>
      <c r="O54" s="54"/>
      <c r="P54" s="264">
        <f t="shared" si="2"/>
        <v>0</v>
      </c>
      <c r="Q54" s="265">
        <f t="shared" si="3"/>
        <v>0</v>
      </c>
    </row>
    <row r="55" spans="1:17" s="193" customFormat="1" ht="11.25" hidden="1">
      <c r="A55" s="488"/>
      <c r="B55" s="489"/>
      <c r="C55" s="490"/>
      <c r="D55" s="197"/>
      <c r="E55" s="198"/>
      <c r="F55" s="198"/>
      <c r="G55" s="198"/>
      <c r="H55" s="198"/>
      <c r="I55" s="199"/>
      <c r="J55" s="53"/>
      <c r="K55" s="54"/>
      <c r="L55" s="54"/>
      <c r="M55" s="54"/>
      <c r="N55" s="54"/>
      <c r="O55" s="54"/>
      <c r="P55" s="264">
        <f t="shared" si="2"/>
        <v>0</v>
      </c>
      <c r="Q55" s="265">
        <f t="shared" si="3"/>
        <v>0</v>
      </c>
    </row>
    <row r="56" spans="1:17" s="193" customFormat="1" ht="11.25" hidden="1">
      <c r="A56" s="488"/>
      <c r="B56" s="489"/>
      <c r="C56" s="490"/>
      <c r="D56" s="197"/>
      <c r="E56" s="198"/>
      <c r="F56" s="198"/>
      <c r="G56" s="198"/>
      <c r="H56" s="198"/>
      <c r="I56" s="199"/>
      <c r="J56" s="53"/>
      <c r="K56" s="54"/>
      <c r="L56" s="54"/>
      <c r="M56" s="54"/>
      <c r="N56" s="54"/>
      <c r="O56" s="54"/>
      <c r="P56" s="264">
        <f t="shared" si="2"/>
        <v>0</v>
      </c>
      <c r="Q56" s="265">
        <f t="shared" si="3"/>
        <v>0</v>
      </c>
    </row>
    <row r="57" spans="1:17" s="193" customFormat="1" ht="11.25" hidden="1">
      <c r="A57" s="488"/>
      <c r="B57" s="489"/>
      <c r="C57" s="490"/>
      <c r="D57" s="197"/>
      <c r="E57" s="198"/>
      <c r="F57" s="198"/>
      <c r="G57" s="198"/>
      <c r="H57" s="198"/>
      <c r="I57" s="199"/>
      <c r="J57" s="53"/>
      <c r="K57" s="54"/>
      <c r="L57" s="54"/>
      <c r="M57" s="54"/>
      <c r="N57" s="54"/>
      <c r="O57" s="54"/>
      <c r="P57" s="264">
        <f t="shared" si="2"/>
        <v>0</v>
      </c>
      <c r="Q57" s="265">
        <f t="shared" si="3"/>
        <v>0</v>
      </c>
    </row>
    <row r="58" spans="1:17" s="193" customFormat="1" ht="11.25" hidden="1">
      <c r="A58" s="488"/>
      <c r="B58" s="489"/>
      <c r="C58" s="490"/>
      <c r="D58" s="197"/>
      <c r="E58" s="198"/>
      <c r="F58" s="198"/>
      <c r="G58" s="198"/>
      <c r="H58" s="198"/>
      <c r="I58" s="199"/>
      <c r="J58" s="53"/>
      <c r="K58" s="54"/>
      <c r="L58" s="54"/>
      <c r="M58" s="54"/>
      <c r="N58" s="54"/>
      <c r="O58" s="54"/>
      <c r="P58" s="264">
        <f t="shared" si="2"/>
        <v>0</v>
      </c>
      <c r="Q58" s="265">
        <f t="shared" si="3"/>
        <v>0</v>
      </c>
    </row>
    <row r="59" spans="1:17" s="193" customFormat="1" ht="11.25" hidden="1">
      <c r="A59" s="488"/>
      <c r="B59" s="489"/>
      <c r="C59" s="490"/>
      <c r="D59" s="197"/>
      <c r="E59" s="198"/>
      <c r="F59" s="198"/>
      <c r="G59" s="198"/>
      <c r="H59" s="198"/>
      <c r="I59" s="199"/>
      <c r="J59" s="53"/>
      <c r="K59" s="54"/>
      <c r="L59" s="54"/>
      <c r="M59" s="54"/>
      <c r="N59" s="54"/>
      <c r="O59" s="54"/>
      <c r="P59" s="264">
        <f t="shared" si="2"/>
        <v>0</v>
      </c>
      <c r="Q59" s="265">
        <f t="shared" si="3"/>
        <v>0</v>
      </c>
    </row>
    <row r="60" spans="1:17" s="193" customFormat="1" ht="11.25" hidden="1">
      <c r="A60" s="488"/>
      <c r="B60" s="489"/>
      <c r="C60" s="490"/>
      <c r="D60" s="197"/>
      <c r="E60" s="198"/>
      <c r="F60" s="198"/>
      <c r="G60" s="198"/>
      <c r="H60" s="198"/>
      <c r="I60" s="199"/>
      <c r="J60" s="53"/>
      <c r="K60" s="54"/>
      <c r="L60" s="54"/>
      <c r="M60" s="54"/>
      <c r="N60" s="54"/>
      <c r="O60" s="54"/>
      <c r="P60" s="264">
        <f t="shared" si="2"/>
        <v>0</v>
      </c>
      <c r="Q60" s="265">
        <f t="shared" si="3"/>
        <v>0</v>
      </c>
    </row>
    <row r="61" spans="1:17" s="193" customFormat="1" ht="11.25" hidden="1">
      <c r="A61" s="488"/>
      <c r="B61" s="489"/>
      <c r="C61" s="490"/>
      <c r="D61" s="197"/>
      <c r="E61" s="198"/>
      <c r="F61" s="198"/>
      <c r="G61" s="198"/>
      <c r="H61" s="198"/>
      <c r="I61" s="199"/>
      <c r="J61" s="53"/>
      <c r="K61" s="54"/>
      <c r="L61" s="54"/>
      <c r="M61" s="54"/>
      <c r="N61" s="54"/>
      <c r="O61" s="54"/>
      <c r="P61" s="264">
        <f t="shared" si="2"/>
        <v>0</v>
      </c>
      <c r="Q61" s="265">
        <f t="shared" si="3"/>
        <v>0</v>
      </c>
    </row>
    <row r="62" spans="1:17" s="193" customFormat="1" ht="11.25" hidden="1">
      <c r="A62" s="488"/>
      <c r="B62" s="489"/>
      <c r="C62" s="490"/>
      <c r="D62" s="197"/>
      <c r="E62" s="198"/>
      <c r="F62" s="198"/>
      <c r="G62" s="198"/>
      <c r="H62" s="198"/>
      <c r="I62" s="199"/>
      <c r="J62" s="53"/>
      <c r="K62" s="54"/>
      <c r="L62" s="54"/>
      <c r="M62" s="54"/>
      <c r="N62" s="54"/>
      <c r="O62" s="54"/>
      <c r="P62" s="264">
        <f t="shared" si="2"/>
        <v>0</v>
      </c>
      <c r="Q62" s="265">
        <f t="shared" si="3"/>
        <v>0</v>
      </c>
    </row>
    <row r="63" spans="1:17" s="193" customFormat="1" ht="11.25" hidden="1">
      <c r="A63" s="488"/>
      <c r="B63" s="489"/>
      <c r="C63" s="490"/>
      <c r="D63" s="197"/>
      <c r="E63" s="198"/>
      <c r="F63" s="198"/>
      <c r="G63" s="198"/>
      <c r="H63" s="198"/>
      <c r="I63" s="199"/>
      <c r="J63" s="53"/>
      <c r="K63" s="54"/>
      <c r="L63" s="54"/>
      <c r="M63" s="54"/>
      <c r="N63" s="54"/>
      <c r="O63" s="54"/>
      <c r="P63" s="264">
        <f t="shared" si="2"/>
        <v>0</v>
      </c>
      <c r="Q63" s="265">
        <f t="shared" si="3"/>
        <v>0</v>
      </c>
    </row>
    <row r="64" spans="1:17" s="193" customFormat="1" ht="11.25" hidden="1">
      <c r="A64" s="488"/>
      <c r="B64" s="489"/>
      <c r="C64" s="490"/>
      <c r="D64" s="197"/>
      <c r="E64" s="198"/>
      <c r="F64" s="198"/>
      <c r="G64" s="198"/>
      <c r="H64" s="198"/>
      <c r="I64" s="199"/>
      <c r="J64" s="53"/>
      <c r="K64" s="54"/>
      <c r="L64" s="54"/>
      <c r="M64" s="54"/>
      <c r="N64" s="54"/>
      <c r="O64" s="54"/>
      <c r="P64" s="264">
        <f t="shared" si="2"/>
        <v>0</v>
      </c>
      <c r="Q64" s="265">
        <f t="shared" si="3"/>
        <v>0</v>
      </c>
    </row>
    <row r="65" spans="1:17" s="193" customFormat="1" ht="11.25" hidden="1">
      <c r="A65" s="488"/>
      <c r="B65" s="489"/>
      <c r="C65" s="490"/>
      <c r="D65" s="197"/>
      <c r="E65" s="198"/>
      <c r="F65" s="198"/>
      <c r="G65" s="198"/>
      <c r="H65" s="198"/>
      <c r="I65" s="199"/>
      <c r="J65" s="53"/>
      <c r="K65" s="54"/>
      <c r="L65" s="54"/>
      <c r="M65" s="54"/>
      <c r="N65" s="54"/>
      <c r="O65" s="54"/>
      <c r="P65" s="264">
        <f t="shared" si="2"/>
        <v>0</v>
      </c>
      <c r="Q65" s="265">
        <f t="shared" si="3"/>
        <v>0</v>
      </c>
    </row>
    <row r="66" spans="1:17" s="193" customFormat="1" ht="12" hidden="1" thickBot="1">
      <c r="A66" s="527"/>
      <c r="B66" s="528"/>
      <c r="C66" s="529"/>
      <c r="D66" s="200"/>
      <c r="E66" s="201"/>
      <c r="F66" s="201"/>
      <c r="G66" s="201"/>
      <c r="H66" s="201"/>
      <c r="I66" s="202"/>
      <c r="J66" s="62"/>
      <c r="K66" s="14"/>
      <c r="L66" s="14"/>
      <c r="M66" s="14"/>
      <c r="N66" s="14"/>
      <c r="O66" s="14"/>
      <c r="P66" s="266">
        <f t="shared" si="2"/>
        <v>0</v>
      </c>
      <c r="Q66" s="267">
        <f t="shared" si="3"/>
        <v>0</v>
      </c>
    </row>
    <row r="67" spans="1:17" s="193" customFormat="1" ht="13.5" thickBot="1">
      <c r="A67" s="524" t="s">
        <v>20</v>
      </c>
      <c r="B67" s="525"/>
      <c r="C67" s="526"/>
      <c r="D67" s="268"/>
      <c r="E67" s="166"/>
      <c r="F67" s="166"/>
      <c r="G67" s="166"/>
      <c r="H67" s="269"/>
      <c r="I67" s="270"/>
      <c r="J67" s="165">
        <f>SUM(OverheidsbaremaMensmaandenJ1)</f>
        <v>0</v>
      </c>
      <c r="K67" s="166">
        <f>SUM(OverheidsbaremaMensmaandenJ2)</f>
        <v>0</v>
      </c>
      <c r="L67" s="166">
        <f>SUM(OverheidsbaremaMensmaandenJ3)</f>
        <v>0</v>
      </c>
      <c r="M67" s="166">
        <f>SUM(OverheidsbaremaMensmaandenJ4)</f>
        <v>0</v>
      </c>
      <c r="N67" s="166">
        <f>SUM(OverheidsbaremaMensmaandenJ5)</f>
        <v>0</v>
      </c>
      <c r="O67" s="166">
        <f>SUM(OverheidsbaremaMensmaandenJ6)</f>
        <v>0</v>
      </c>
      <c r="P67" s="157">
        <f>SUM(P16:P66)</f>
        <v>0</v>
      </c>
      <c r="Q67" s="271">
        <f>SUM(Q16:Q66)</f>
        <v>0</v>
      </c>
    </row>
    <row r="68" spans="1:17" s="193" customFormat="1" ht="10.5">
      <c r="A68" s="547" t="s">
        <v>113</v>
      </c>
      <c r="B68" s="547"/>
      <c r="C68" s="547"/>
      <c r="D68" s="547"/>
      <c r="E68" s="547"/>
      <c r="F68" s="547"/>
      <c r="G68" s="547"/>
      <c r="H68" s="547"/>
      <c r="I68" s="547"/>
      <c r="J68" s="547"/>
      <c r="K68" s="547"/>
      <c r="L68" s="547"/>
      <c r="M68" s="547"/>
      <c r="N68" s="547"/>
      <c r="O68" s="547"/>
      <c r="P68" s="203"/>
      <c r="Q68" s="204"/>
    </row>
    <row r="69" spans="1:20" ht="10.5" hidden="1">
      <c r="A69" s="523"/>
      <c r="B69" s="523"/>
      <c r="C69" s="523"/>
      <c r="D69" s="523"/>
      <c r="E69" s="523"/>
      <c r="F69" s="523"/>
      <c r="G69" s="523"/>
      <c r="H69" s="523"/>
      <c r="I69" s="523"/>
      <c r="J69" s="523"/>
      <c r="K69" s="523"/>
      <c r="L69" s="523"/>
      <c r="M69" s="523"/>
      <c r="N69" s="523"/>
      <c r="O69" s="523"/>
      <c r="P69" s="523"/>
      <c r="R69" s="205"/>
      <c r="S69" s="17"/>
      <c r="T69" s="17"/>
    </row>
    <row r="70" spans="1:20" ht="10.5" hidden="1">
      <c r="A70" s="125"/>
      <c r="R70" s="205"/>
      <c r="S70" s="17"/>
      <c r="T70" s="17"/>
    </row>
    <row r="71" spans="1:20" ht="10.5" hidden="1">
      <c r="A71" s="206"/>
      <c r="R71" s="205"/>
      <c r="S71" s="17"/>
      <c r="T71" s="17"/>
    </row>
    <row r="72" spans="18:20" ht="19.5" customHeight="1" hidden="1">
      <c r="R72" s="205"/>
      <c r="S72" s="17"/>
      <c r="T72" s="17"/>
    </row>
    <row r="73" spans="18:20" ht="21" customHeight="1" hidden="1">
      <c r="R73" s="205"/>
      <c r="S73" s="17"/>
      <c r="T73" s="17"/>
    </row>
    <row r="74" spans="1:20" ht="51.75" customHeight="1" thickBot="1">
      <c r="A74" s="616" t="s">
        <v>179</v>
      </c>
      <c r="B74" s="616"/>
      <c r="C74" s="616"/>
      <c r="D74" s="616"/>
      <c r="E74" s="616"/>
      <c r="F74" s="616"/>
      <c r="G74" s="616"/>
      <c r="H74" s="616"/>
      <c r="I74" s="616"/>
      <c r="J74" s="616"/>
      <c r="K74" s="616"/>
      <c r="L74" s="207"/>
      <c r="M74" s="207"/>
      <c r="N74" s="207"/>
      <c r="O74" s="207"/>
      <c r="P74" s="207"/>
      <c r="Q74" s="207"/>
      <c r="R74" s="207"/>
      <c r="S74" s="17"/>
      <c r="T74" s="17"/>
    </row>
    <row r="75" spans="1:20" ht="15.75" customHeight="1" thickBot="1">
      <c r="A75" s="556" t="s">
        <v>36</v>
      </c>
      <c r="B75" s="557"/>
      <c r="C75" s="557"/>
      <c r="D75" s="557"/>
      <c r="E75" s="557"/>
      <c r="F75" s="557"/>
      <c r="G75" s="557"/>
      <c r="H75" s="557"/>
      <c r="I75" s="557"/>
      <c r="J75" s="557"/>
      <c r="K75" s="557"/>
      <c r="L75" s="557"/>
      <c r="M75" s="557"/>
      <c r="N75" s="557"/>
      <c r="O75" s="557"/>
      <c r="P75" s="557"/>
      <c r="Q75" s="558"/>
      <c r="S75" s="17"/>
      <c r="T75" s="17"/>
    </row>
    <row r="76" spans="1:20" ht="64.5" customHeight="1" thickBot="1">
      <c r="A76" s="530"/>
      <c r="B76" s="531"/>
      <c r="C76" s="531"/>
      <c r="D76" s="531"/>
      <c r="E76" s="531"/>
      <c r="F76" s="531"/>
      <c r="G76" s="531"/>
      <c r="H76" s="531"/>
      <c r="I76" s="531"/>
      <c r="J76" s="531"/>
      <c r="K76" s="531"/>
      <c r="L76" s="531"/>
      <c r="M76" s="531"/>
      <c r="N76" s="531"/>
      <c r="O76" s="531"/>
      <c r="P76" s="531"/>
      <c r="Q76" s="532"/>
      <c r="S76" s="17"/>
      <c r="T76" s="17"/>
    </row>
    <row r="77" spans="1:20" ht="42.75" customHeight="1" thickBot="1">
      <c r="A77" s="303"/>
      <c r="B77" s="303"/>
      <c r="C77" s="303"/>
      <c r="D77" s="303"/>
      <c r="E77" s="303"/>
      <c r="F77" s="303"/>
      <c r="G77" s="303"/>
      <c r="H77" s="303"/>
      <c r="I77" s="303"/>
      <c r="J77" s="303"/>
      <c r="K77" s="303"/>
      <c r="L77" s="303"/>
      <c r="M77" s="303"/>
      <c r="N77" s="303"/>
      <c r="O77" s="303"/>
      <c r="P77" s="303"/>
      <c r="Q77" s="303"/>
      <c r="S77" s="17"/>
      <c r="T77" s="17"/>
    </row>
    <row r="78" spans="18:20" ht="11.25" hidden="1" thickBot="1">
      <c r="R78" s="205"/>
      <c r="S78" s="17"/>
      <c r="T78" s="17"/>
    </row>
    <row r="79" spans="6:22" ht="5.25" customHeight="1" hidden="1" thickBot="1">
      <c r="F79" s="89"/>
      <c r="G79" s="89"/>
      <c r="H79" s="95"/>
      <c r="R79" s="208"/>
      <c r="S79" s="208"/>
      <c r="T79" s="208"/>
      <c r="U79" s="208"/>
      <c r="V79" s="208"/>
    </row>
    <row r="80" spans="1:20" ht="13.5" customHeight="1">
      <c r="A80" s="455" t="s">
        <v>85</v>
      </c>
      <c r="B80" s="456"/>
      <c r="C80" s="456"/>
      <c r="D80" s="456"/>
      <c r="E80" s="548"/>
      <c r="F80" s="208"/>
      <c r="R80" s="209"/>
      <c r="S80" s="209"/>
      <c r="T80" s="17"/>
    </row>
    <row r="81" spans="1:20" ht="24" customHeight="1" thickBot="1">
      <c r="A81" s="549" t="s">
        <v>105</v>
      </c>
      <c r="B81" s="550"/>
      <c r="C81" s="550"/>
      <c r="D81" s="550"/>
      <c r="E81" s="551"/>
      <c r="F81" s="210"/>
      <c r="R81" s="209"/>
      <c r="S81" s="209"/>
      <c r="T81" s="17"/>
    </row>
    <row r="82" spans="1:20" ht="24" customHeight="1" thickBot="1">
      <c r="A82" s="211" t="s">
        <v>14</v>
      </c>
      <c r="B82" s="212" t="s">
        <v>0</v>
      </c>
      <c r="C82" s="213" t="s">
        <v>18</v>
      </c>
      <c r="D82" s="301" t="s">
        <v>144</v>
      </c>
      <c r="E82" s="25" t="s">
        <v>114</v>
      </c>
      <c r="F82" s="210"/>
      <c r="R82" s="209"/>
      <c r="S82" s="209"/>
      <c r="T82" s="17"/>
    </row>
    <row r="83" spans="1:20" ht="24" customHeight="1">
      <c r="A83" s="307" t="s">
        <v>41</v>
      </c>
      <c r="B83" s="308">
        <f>OverheidsbaremaMensmaandenTotaal</f>
        <v>0</v>
      </c>
      <c r="C83" s="308">
        <f>OverheidsbaremaMensmaandenTotaal/12</f>
        <v>0</v>
      </c>
      <c r="D83" s="309">
        <v>20000</v>
      </c>
      <c r="E83" s="310">
        <f>C83*D83</f>
        <v>0</v>
      </c>
      <c r="F83" s="214"/>
      <c r="R83" s="209"/>
      <c r="S83" s="209"/>
      <c r="T83" s="17"/>
    </row>
    <row r="84" spans="1:20" ht="24" customHeight="1">
      <c r="A84" s="580" t="s">
        <v>135</v>
      </c>
      <c r="B84" s="580"/>
      <c r="C84" s="580"/>
      <c r="D84" s="580"/>
      <c r="E84" s="580"/>
      <c r="F84" s="215"/>
      <c r="R84" s="209"/>
      <c r="S84" s="209"/>
      <c r="T84" s="17"/>
    </row>
    <row r="85" spans="1:20" ht="24" customHeight="1" thickBot="1">
      <c r="A85" s="142"/>
      <c r="B85" s="142"/>
      <c r="C85" s="142"/>
      <c r="D85" s="142"/>
      <c r="E85" s="142"/>
      <c r="F85" s="215"/>
      <c r="R85" s="209"/>
      <c r="S85" s="209"/>
      <c r="T85" s="17"/>
    </row>
    <row r="86" spans="1:20" ht="24" customHeight="1" thickBot="1">
      <c r="A86" s="554" t="s">
        <v>106</v>
      </c>
      <c r="B86" s="555"/>
      <c r="C86" s="555"/>
      <c r="D86" s="456"/>
      <c r="E86" s="456"/>
      <c r="K86" s="617" t="s">
        <v>89</v>
      </c>
      <c r="L86" s="618"/>
      <c r="M86" s="618"/>
      <c r="N86" s="618"/>
      <c r="O86" s="618"/>
      <c r="P86" s="618"/>
      <c r="Q86" s="618"/>
      <c r="R86" s="619"/>
      <c r="S86" s="209"/>
      <c r="T86" s="17"/>
    </row>
    <row r="87" spans="1:20" ht="24" customHeight="1" thickBot="1">
      <c r="A87" s="545" t="s">
        <v>115</v>
      </c>
      <c r="B87" s="546"/>
      <c r="C87" s="546"/>
      <c r="D87" s="552">
        <f>E111</f>
        <v>0</v>
      </c>
      <c r="E87" s="553"/>
      <c r="K87" s="581" t="s">
        <v>111</v>
      </c>
      <c r="L87" s="582"/>
      <c r="M87" s="582"/>
      <c r="N87" s="582"/>
      <c r="O87" s="582"/>
      <c r="P87" s="582"/>
      <c r="Q87" s="582"/>
      <c r="R87" s="583"/>
      <c r="S87" s="209"/>
      <c r="T87" s="17"/>
    </row>
    <row r="88" spans="1:20" ht="24" customHeight="1" thickBot="1">
      <c r="A88" s="533" t="s">
        <v>52</v>
      </c>
      <c r="B88" s="534"/>
      <c r="C88" s="534"/>
      <c r="D88" s="534"/>
      <c r="E88" s="535"/>
      <c r="F88" s="216"/>
      <c r="K88" s="584"/>
      <c r="L88" s="585"/>
      <c r="M88" s="585"/>
      <c r="N88" s="585"/>
      <c r="O88" s="585"/>
      <c r="P88" s="585"/>
      <c r="Q88" s="585"/>
      <c r="R88" s="586"/>
      <c r="S88" s="217"/>
      <c r="T88" s="17"/>
    </row>
    <row r="89" spans="1:20" ht="45.75" customHeight="1">
      <c r="A89" s="218" t="s">
        <v>10</v>
      </c>
      <c r="B89" s="219" t="s">
        <v>96</v>
      </c>
      <c r="C89" s="296" t="s">
        <v>145</v>
      </c>
      <c r="D89" s="296" t="s">
        <v>146</v>
      </c>
      <c r="E89" s="220" t="s">
        <v>100</v>
      </c>
      <c r="K89" s="584"/>
      <c r="L89" s="585"/>
      <c r="M89" s="585"/>
      <c r="N89" s="585"/>
      <c r="O89" s="585"/>
      <c r="P89" s="585"/>
      <c r="Q89" s="585"/>
      <c r="R89" s="586"/>
      <c r="S89" s="119"/>
      <c r="T89" s="17"/>
    </row>
    <row r="90" spans="1:20" ht="11.25" customHeight="1" hidden="1">
      <c r="A90" s="221" t="s">
        <v>10</v>
      </c>
      <c r="B90" s="222" t="s">
        <v>15</v>
      </c>
      <c r="C90" s="222" t="s">
        <v>17</v>
      </c>
      <c r="D90" s="222" t="s">
        <v>16</v>
      </c>
      <c r="E90" s="223" t="s">
        <v>48</v>
      </c>
      <c r="K90" s="584"/>
      <c r="L90" s="585"/>
      <c r="M90" s="585"/>
      <c r="N90" s="585"/>
      <c r="O90" s="585"/>
      <c r="P90" s="585"/>
      <c r="Q90" s="585"/>
      <c r="R90" s="586"/>
      <c r="S90" s="119"/>
      <c r="T90" s="17"/>
    </row>
    <row r="91" spans="1:20" ht="11.25" customHeight="1">
      <c r="A91" s="224"/>
      <c r="B91" s="5"/>
      <c r="C91" s="5"/>
      <c r="D91" s="5"/>
      <c r="E91" s="173">
        <f>IF(ISBLANK('aanvraag-barema of afspraken'!$C91),'aanvraag-barema of afspraken'!$B91,'aanvraag-barema of afspraken'!$C91*'aanvraag-barema of afspraken'!$D91/100)</f>
        <v>0</v>
      </c>
      <c r="K91" s="584"/>
      <c r="L91" s="585"/>
      <c r="M91" s="585"/>
      <c r="N91" s="585"/>
      <c r="O91" s="585"/>
      <c r="P91" s="585"/>
      <c r="Q91" s="585"/>
      <c r="R91" s="586"/>
      <c r="S91" s="125"/>
      <c r="T91" s="17"/>
    </row>
    <row r="92" spans="1:20" ht="11.25" customHeight="1">
      <c r="A92" s="225"/>
      <c r="B92" s="5"/>
      <c r="C92" s="5"/>
      <c r="D92" s="5"/>
      <c r="E92" s="173">
        <f>IF(ISBLANK('aanvraag-barema of afspraken'!$C92),'aanvraag-barema of afspraken'!$B92,'aanvraag-barema of afspraken'!$C92*'aanvraag-barema of afspraken'!$D92/100)</f>
        <v>0</v>
      </c>
      <c r="K92" s="584"/>
      <c r="L92" s="585"/>
      <c r="M92" s="585"/>
      <c r="N92" s="585"/>
      <c r="O92" s="585"/>
      <c r="P92" s="585"/>
      <c r="Q92" s="585"/>
      <c r="R92" s="586"/>
      <c r="S92" s="17"/>
      <c r="T92" s="17"/>
    </row>
    <row r="93" spans="1:20" ht="11.25" customHeight="1">
      <c r="A93" s="224"/>
      <c r="B93" s="5"/>
      <c r="C93" s="5"/>
      <c r="D93" s="5"/>
      <c r="E93" s="173">
        <f>IF(ISBLANK('aanvraag-barema of afspraken'!$C93),'aanvraag-barema of afspraken'!$B93,'aanvraag-barema of afspraken'!$C93*'aanvraag-barema of afspraken'!$D93/100)</f>
        <v>0</v>
      </c>
      <c r="H93" s="125"/>
      <c r="K93" s="584"/>
      <c r="L93" s="585"/>
      <c r="M93" s="585"/>
      <c r="N93" s="585"/>
      <c r="O93" s="585"/>
      <c r="P93" s="585"/>
      <c r="Q93" s="585"/>
      <c r="R93" s="586"/>
      <c r="S93" s="17"/>
      <c r="T93" s="17"/>
    </row>
    <row r="94" spans="1:20" ht="11.25" customHeight="1">
      <c r="A94" s="226"/>
      <c r="B94" s="5"/>
      <c r="C94" s="5"/>
      <c r="D94" s="5"/>
      <c r="E94" s="173">
        <f>IF(ISBLANK('aanvraag-barema of afspraken'!$C94),'aanvraag-barema of afspraken'!$B94,'aanvraag-barema of afspraken'!$C94*'aanvraag-barema of afspraken'!$D94/100)</f>
        <v>0</v>
      </c>
      <c r="H94" s="125"/>
      <c r="K94" s="584"/>
      <c r="L94" s="585"/>
      <c r="M94" s="585"/>
      <c r="N94" s="585"/>
      <c r="O94" s="585"/>
      <c r="P94" s="585"/>
      <c r="Q94" s="585"/>
      <c r="R94" s="586"/>
      <c r="S94" s="17"/>
      <c r="T94" s="17"/>
    </row>
    <row r="95" spans="1:20" ht="11.25" customHeight="1">
      <c r="A95" s="227"/>
      <c r="B95" s="6"/>
      <c r="C95" s="6"/>
      <c r="D95" s="6"/>
      <c r="E95" s="173">
        <f>IF(ISBLANK('aanvraag-barema of afspraken'!$C95),'aanvraag-barema of afspraken'!$B95,'aanvraag-barema of afspraken'!$C95*'aanvraag-barema of afspraken'!$D95/100)</f>
        <v>0</v>
      </c>
      <c r="H95" s="125"/>
      <c r="K95" s="584"/>
      <c r="L95" s="585"/>
      <c r="M95" s="585"/>
      <c r="N95" s="585"/>
      <c r="O95" s="585"/>
      <c r="P95" s="585"/>
      <c r="Q95" s="585"/>
      <c r="R95" s="586"/>
      <c r="S95" s="17"/>
      <c r="T95" s="17"/>
    </row>
    <row r="96" spans="1:20" ht="11.25" customHeight="1">
      <c r="A96" s="227"/>
      <c r="B96" s="6"/>
      <c r="C96" s="6"/>
      <c r="D96" s="6"/>
      <c r="E96" s="173">
        <f>IF(ISBLANK('aanvraag-barema of afspraken'!$C96),'aanvraag-barema of afspraken'!$B96,'aanvraag-barema of afspraken'!$C96*'aanvraag-barema of afspraken'!$D96/100)</f>
        <v>0</v>
      </c>
      <c r="H96" s="125"/>
      <c r="K96" s="584"/>
      <c r="L96" s="585"/>
      <c r="M96" s="585"/>
      <c r="N96" s="585"/>
      <c r="O96" s="585"/>
      <c r="P96" s="585"/>
      <c r="Q96" s="585"/>
      <c r="R96" s="586"/>
      <c r="S96" s="17"/>
      <c r="T96" s="17"/>
    </row>
    <row r="97" spans="1:20" ht="11.25" customHeight="1">
      <c r="A97" s="227"/>
      <c r="B97" s="6"/>
      <c r="C97" s="6"/>
      <c r="D97" s="6"/>
      <c r="E97" s="173">
        <f>IF(ISBLANK('aanvraag-barema of afspraken'!$C97),'aanvraag-barema of afspraken'!$B97,'aanvraag-barema of afspraken'!$C97*'aanvraag-barema of afspraken'!$D97/100)</f>
        <v>0</v>
      </c>
      <c r="H97" s="125"/>
      <c r="K97" s="584"/>
      <c r="L97" s="585"/>
      <c r="M97" s="585"/>
      <c r="N97" s="585"/>
      <c r="O97" s="585"/>
      <c r="P97" s="585"/>
      <c r="Q97" s="585"/>
      <c r="R97" s="586"/>
      <c r="S97" s="17"/>
      <c r="T97" s="17"/>
    </row>
    <row r="98" spans="1:20" ht="11.25" customHeight="1">
      <c r="A98" s="227"/>
      <c r="B98" s="6"/>
      <c r="C98" s="6"/>
      <c r="D98" s="6"/>
      <c r="E98" s="173">
        <f>IF(ISBLANK('aanvraag-barema of afspraken'!$C98),'aanvraag-barema of afspraken'!$B98,'aanvraag-barema of afspraken'!$C98*'aanvraag-barema of afspraken'!$D98/100)</f>
        <v>0</v>
      </c>
      <c r="H98" s="125"/>
      <c r="K98" s="584"/>
      <c r="L98" s="585"/>
      <c r="M98" s="585"/>
      <c r="N98" s="585"/>
      <c r="O98" s="585"/>
      <c r="P98" s="585"/>
      <c r="Q98" s="585"/>
      <c r="R98" s="586"/>
      <c r="S98" s="17"/>
      <c r="T98" s="17"/>
    </row>
    <row r="99" spans="1:20" ht="11.25" customHeight="1" hidden="1">
      <c r="A99" s="227"/>
      <c r="B99" s="6"/>
      <c r="C99" s="6"/>
      <c r="D99" s="6"/>
      <c r="E99" s="173">
        <f>IF(ISBLANK('aanvraag-barema of afspraken'!$C99),'aanvraag-barema of afspraken'!$B99,'aanvraag-barema of afspraken'!$C99*'aanvraag-barema of afspraken'!$D99/100)</f>
        <v>0</v>
      </c>
      <c r="H99" s="125"/>
      <c r="K99" s="584"/>
      <c r="L99" s="585"/>
      <c r="M99" s="585"/>
      <c r="N99" s="585"/>
      <c r="O99" s="585"/>
      <c r="P99" s="585"/>
      <c r="Q99" s="585"/>
      <c r="R99" s="586"/>
      <c r="S99" s="17"/>
      <c r="T99" s="17"/>
    </row>
    <row r="100" spans="1:20" ht="11.25" customHeight="1" hidden="1">
      <c r="A100" s="227"/>
      <c r="B100" s="6"/>
      <c r="C100" s="6"/>
      <c r="D100" s="6"/>
      <c r="E100" s="173">
        <f>IF(ISBLANK('aanvraag-barema of afspraken'!$C100),'aanvraag-barema of afspraken'!$B100,'aanvraag-barema of afspraken'!$C100*'aanvraag-barema of afspraken'!$D100/100)</f>
        <v>0</v>
      </c>
      <c r="H100" s="125"/>
      <c r="K100" s="584"/>
      <c r="L100" s="585"/>
      <c r="M100" s="585"/>
      <c r="N100" s="585"/>
      <c r="O100" s="585"/>
      <c r="P100" s="585"/>
      <c r="Q100" s="585"/>
      <c r="R100" s="586"/>
      <c r="S100" s="17"/>
      <c r="T100" s="17"/>
    </row>
    <row r="101" spans="1:20" ht="11.25" customHeight="1" hidden="1">
      <c r="A101" s="227"/>
      <c r="B101" s="6"/>
      <c r="C101" s="6"/>
      <c r="D101" s="6"/>
      <c r="E101" s="173">
        <f>IF(ISBLANK('aanvraag-barema of afspraken'!$C101),'aanvraag-barema of afspraken'!$B101,'aanvraag-barema of afspraken'!$C101*'aanvraag-barema of afspraken'!$D101/100)</f>
        <v>0</v>
      </c>
      <c r="H101" s="125"/>
      <c r="K101" s="584"/>
      <c r="L101" s="585"/>
      <c r="M101" s="585"/>
      <c r="N101" s="585"/>
      <c r="O101" s="585"/>
      <c r="P101" s="585"/>
      <c r="Q101" s="585"/>
      <c r="R101" s="586"/>
      <c r="S101" s="17"/>
      <c r="T101" s="17"/>
    </row>
    <row r="102" spans="1:20" ht="11.25" customHeight="1" hidden="1">
      <c r="A102" s="227"/>
      <c r="B102" s="6"/>
      <c r="C102" s="6"/>
      <c r="D102" s="6"/>
      <c r="E102" s="173">
        <f>IF(ISBLANK('aanvraag-barema of afspraken'!$C102),'aanvraag-barema of afspraken'!$B102,'aanvraag-barema of afspraken'!$C102*'aanvraag-barema of afspraken'!$D102/100)</f>
        <v>0</v>
      </c>
      <c r="H102" s="125"/>
      <c r="K102" s="584"/>
      <c r="L102" s="585"/>
      <c r="M102" s="585"/>
      <c r="N102" s="585"/>
      <c r="O102" s="585"/>
      <c r="P102" s="585"/>
      <c r="Q102" s="585"/>
      <c r="R102" s="586"/>
      <c r="S102" s="17"/>
      <c r="T102" s="17"/>
    </row>
    <row r="103" spans="1:20" ht="11.25" customHeight="1" hidden="1">
      <c r="A103" s="227"/>
      <c r="B103" s="6"/>
      <c r="C103" s="6"/>
      <c r="D103" s="6"/>
      <c r="E103" s="173">
        <f>IF(ISBLANK('aanvraag-barema of afspraken'!$C103),'aanvraag-barema of afspraken'!$B103,'aanvraag-barema of afspraken'!$C103*'aanvraag-barema of afspraken'!$D103/100)</f>
        <v>0</v>
      </c>
      <c r="H103" s="125"/>
      <c r="K103" s="584"/>
      <c r="L103" s="585"/>
      <c r="M103" s="585"/>
      <c r="N103" s="585"/>
      <c r="O103" s="585"/>
      <c r="P103" s="585"/>
      <c r="Q103" s="585"/>
      <c r="R103" s="586"/>
      <c r="S103" s="17"/>
      <c r="T103" s="17"/>
    </row>
    <row r="104" spans="1:20" ht="11.25" customHeight="1" hidden="1">
      <c r="A104" s="227"/>
      <c r="B104" s="6"/>
      <c r="C104" s="6"/>
      <c r="D104" s="6"/>
      <c r="E104" s="173">
        <f>IF(ISBLANK('aanvraag-barema of afspraken'!$C104),'aanvraag-barema of afspraken'!$B104,'aanvraag-barema of afspraken'!$C104*'aanvraag-barema of afspraken'!$D104/100)</f>
        <v>0</v>
      </c>
      <c r="H104" s="125"/>
      <c r="K104" s="584"/>
      <c r="L104" s="585"/>
      <c r="M104" s="585"/>
      <c r="N104" s="585"/>
      <c r="O104" s="585"/>
      <c r="P104" s="585"/>
      <c r="Q104" s="585"/>
      <c r="R104" s="586"/>
      <c r="S104" s="17"/>
      <c r="T104" s="17"/>
    </row>
    <row r="105" spans="1:20" ht="11.25" customHeight="1" hidden="1">
      <c r="A105" s="227"/>
      <c r="B105" s="6"/>
      <c r="C105" s="6"/>
      <c r="D105" s="6"/>
      <c r="E105" s="173">
        <f>IF(ISBLANK('aanvraag-barema of afspraken'!$C105),'aanvraag-barema of afspraken'!$B105,'aanvraag-barema of afspraken'!$C105*'aanvraag-barema of afspraken'!$D105/100)</f>
        <v>0</v>
      </c>
      <c r="H105" s="125"/>
      <c r="K105" s="584"/>
      <c r="L105" s="585"/>
      <c r="M105" s="585"/>
      <c r="N105" s="585"/>
      <c r="O105" s="585"/>
      <c r="P105" s="585"/>
      <c r="Q105" s="585"/>
      <c r="R105" s="586"/>
      <c r="S105" s="17"/>
      <c r="T105" s="17"/>
    </row>
    <row r="106" spans="1:20" ht="11.25" customHeight="1" hidden="1">
      <c r="A106" s="227"/>
      <c r="B106" s="6"/>
      <c r="C106" s="6"/>
      <c r="D106" s="6"/>
      <c r="E106" s="173">
        <f>IF(ISBLANK('aanvraag-barema of afspraken'!$C106),'aanvraag-barema of afspraken'!$B106,'aanvraag-barema of afspraken'!$C106*'aanvraag-barema of afspraken'!$D106/100)</f>
        <v>0</v>
      </c>
      <c r="H106" s="125"/>
      <c r="K106" s="584"/>
      <c r="L106" s="585"/>
      <c r="M106" s="585"/>
      <c r="N106" s="585"/>
      <c r="O106" s="585"/>
      <c r="P106" s="585"/>
      <c r="Q106" s="585"/>
      <c r="R106" s="586"/>
      <c r="S106" s="17"/>
      <c r="T106" s="17"/>
    </row>
    <row r="107" spans="1:20" ht="11.25" customHeight="1" hidden="1">
      <c r="A107" s="227"/>
      <c r="B107" s="6"/>
      <c r="C107" s="6"/>
      <c r="D107" s="6"/>
      <c r="E107" s="173">
        <f>IF(ISBLANK('aanvraag-barema of afspraken'!$C107),'aanvraag-barema of afspraken'!$B107,'aanvraag-barema of afspraken'!$C107*'aanvraag-barema of afspraken'!$D107/100)</f>
        <v>0</v>
      </c>
      <c r="H107" s="125"/>
      <c r="K107" s="584"/>
      <c r="L107" s="585"/>
      <c r="M107" s="585"/>
      <c r="N107" s="585"/>
      <c r="O107" s="585"/>
      <c r="P107" s="585"/>
      <c r="Q107" s="585"/>
      <c r="R107" s="586"/>
      <c r="S107" s="17"/>
      <c r="T107" s="17"/>
    </row>
    <row r="108" spans="1:20" ht="11.25" customHeight="1" hidden="1">
      <c r="A108" s="227"/>
      <c r="B108" s="6"/>
      <c r="C108" s="6"/>
      <c r="D108" s="6"/>
      <c r="E108" s="173">
        <f>IF(ISBLANK('aanvraag-barema of afspraken'!$C108),'aanvraag-barema of afspraken'!$B108,'aanvraag-barema of afspraken'!$C108*'aanvraag-barema of afspraken'!$D108/100)</f>
        <v>0</v>
      </c>
      <c r="H108" s="125"/>
      <c r="K108" s="584"/>
      <c r="L108" s="585"/>
      <c r="M108" s="585"/>
      <c r="N108" s="585"/>
      <c r="O108" s="585"/>
      <c r="P108" s="585"/>
      <c r="Q108" s="585"/>
      <c r="R108" s="586"/>
      <c r="S108" s="17"/>
      <c r="T108" s="17"/>
    </row>
    <row r="109" spans="1:20" ht="11.25" customHeight="1" hidden="1">
      <c r="A109" s="227"/>
      <c r="B109" s="6"/>
      <c r="C109" s="6"/>
      <c r="D109" s="6"/>
      <c r="E109" s="173">
        <f>IF(ISBLANK('aanvraag-barema of afspraken'!$C109),'aanvraag-barema of afspraken'!$B109,'aanvraag-barema of afspraken'!$C109*'aanvraag-barema of afspraken'!$D109/100)</f>
        <v>0</v>
      </c>
      <c r="H109" s="125"/>
      <c r="K109" s="584"/>
      <c r="L109" s="585"/>
      <c r="M109" s="585"/>
      <c r="N109" s="585"/>
      <c r="O109" s="585"/>
      <c r="P109" s="585"/>
      <c r="Q109" s="585"/>
      <c r="R109" s="586"/>
      <c r="S109" s="17"/>
      <c r="T109" s="17"/>
    </row>
    <row r="110" spans="1:20" ht="11.25" customHeight="1" hidden="1">
      <c r="A110" s="227"/>
      <c r="B110" s="6"/>
      <c r="C110" s="6"/>
      <c r="D110" s="6"/>
      <c r="E110" s="173">
        <f>IF(ISBLANK('aanvraag-barema of afspraken'!$C110),'aanvraag-barema of afspraken'!$B110,'aanvraag-barema of afspraken'!$C110*'aanvraag-barema of afspraken'!$D110/100)</f>
        <v>0</v>
      </c>
      <c r="H110" s="125"/>
      <c r="K110" s="584"/>
      <c r="L110" s="585"/>
      <c r="M110" s="585"/>
      <c r="N110" s="585"/>
      <c r="O110" s="585"/>
      <c r="P110" s="585"/>
      <c r="Q110" s="585"/>
      <c r="R110" s="586"/>
      <c r="S110" s="17"/>
      <c r="T110" s="17"/>
    </row>
    <row r="111" spans="1:20" ht="13.5" thickBot="1">
      <c r="A111" s="228" t="s">
        <v>49</v>
      </c>
      <c r="B111" s="273"/>
      <c r="C111" s="273"/>
      <c r="D111" s="274"/>
      <c r="E111" s="272">
        <f>SUM(E91:E110)</f>
        <v>0</v>
      </c>
      <c r="F111" s="17"/>
      <c r="G111" s="229"/>
      <c r="H111" s="230"/>
      <c r="I111" s="17"/>
      <c r="K111" s="587"/>
      <c r="L111" s="588"/>
      <c r="M111" s="588"/>
      <c r="N111" s="588"/>
      <c r="O111" s="588"/>
      <c r="P111" s="588"/>
      <c r="Q111" s="588"/>
      <c r="R111" s="589"/>
      <c r="S111" s="17"/>
      <c r="T111" s="17"/>
    </row>
    <row r="112" spans="1:20" ht="25.5" customHeight="1">
      <c r="A112" s="491" t="s">
        <v>147</v>
      </c>
      <c r="B112" s="491"/>
      <c r="C112" s="491"/>
      <c r="D112" s="491"/>
      <c r="E112" s="491"/>
      <c r="F112" s="232"/>
      <c r="G112" s="229"/>
      <c r="H112" s="230"/>
      <c r="I112" s="99"/>
      <c r="J112" s="99"/>
      <c r="K112" s="99"/>
      <c r="L112" s="99"/>
      <c r="M112" s="99"/>
      <c r="N112" s="99"/>
      <c r="O112" s="99"/>
      <c r="P112" s="231"/>
      <c r="Q112" s="231"/>
      <c r="R112" s="231"/>
      <c r="S112" s="17"/>
      <c r="T112" s="17"/>
    </row>
    <row r="113" spans="1:20" ht="11.25" thickBot="1">
      <c r="A113" s="233"/>
      <c r="B113" s="233"/>
      <c r="C113" s="233"/>
      <c r="D113" s="233"/>
      <c r="E113" s="233"/>
      <c r="F113" s="17"/>
      <c r="G113" s="234"/>
      <c r="H113" s="17"/>
      <c r="I113" s="17"/>
      <c r="J113" s="17"/>
      <c r="S113" s="17"/>
      <c r="T113" s="17"/>
    </row>
    <row r="114" spans="1:20" ht="13.5" customHeight="1">
      <c r="A114" s="426" t="s">
        <v>133</v>
      </c>
      <c r="B114" s="427"/>
      <c r="C114" s="427"/>
      <c r="D114" s="427"/>
      <c r="E114" s="428"/>
      <c r="F114" s="234"/>
      <c r="G114" s="234"/>
      <c r="H114" s="17"/>
      <c r="I114" s="17"/>
      <c r="J114" s="17"/>
      <c r="S114" s="17"/>
      <c r="T114" s="17"/>
    </row>
    <row r="115" spans="1:20" ht="13.5" customHeight="1">
      <c r="A115" s="539" t="s">
        <v>14</v>
      </c>
      <c r="B115" s="540"/>
      <c r="C115" s="541"/>
      <c r="D115" s="492"/>
      <c r="E115" s="493"/>
      <c r="F115" s="234"/>
      <c r="G115" s="234"/>
      <c r="H115" s="17"/>
      <c r="I115" s="17"/>
      <c r="J115" s="17"/>
      <c r="S115" s="17"/>
      <c r="T115" s="17"/>
    </row>
    <row r="116" spans="1:20" ht="13.5" customHeight="1">
      <c r="A116" s="539" t="s">
        <v>0</v>
      </c>
      <c r="B116" s="540"/>
      <c r="C116" s="541"/>
      <c r="D116" s="492">
        <f>OverheidsbaremaMensmaandenTotaal</f>
        <v>0</v>
      </c>
      <c r="E116" s="493"/>
      <c r="F116" s="234"/>
      <c r="G116" s="234"/>
      <c r="H116" s="17"/>
      <c r="I116" s="17"/>
      <c r="J116" s="17"/>
      <c r="S116" s="17"/>
      <c r="T116" s="17"/>
    </row>
    <row r="117" spans="1:20" ht="13.5" customHeight="1">
      <c r="A117" s="539" t="s">
        <v>18</v>
      </c>
      <c r="B117" s="540"/>
      <c r="C117" s="541"/>
      <c r="D117" s="620">
        <f>OverheidsbaremaMensjarenTotaal</f>
        <v>0</v>
      </c>
      <c r="E117" s="621"/>
      <c r="F117" s="234"/>
      <c r="G117" s="234"/>
      <c r="H117" s="17"/>
      <c r="I117" s="17"/>
      <c r="J117" s="17"/>
      <c r="S117" s="17"/>
      <c r="T117" s="17"/>
    </row>
    <row r="118" spans="1:20" ht="13.5" customHeight="1">
      <c r="A118" s="539" t="s">
        <v>107</v>
      </c>
      <c r="B118" s="540"/>
      <c r="C118" s="541"/>
      <c r="D118" s="602">
        <v>40000</v>
      </c>
      <c r="E118" s="603"/>
      <c r="F118" s="234"/>
      <c r="G118" s="234"/>
      <c r="H118" s="17"/>
      <c r="I118" s="17"/>
      <c r="J118" s="17"/>
      <c r="S118" s="17"/>
      <c r="T118" s="17"/>
    </row>
    <row r="119" spans="1:20" ht="13.5" customHeight="1">
      <c r="A119" s="539" t="s">
        <v>108</v>
      </c>
      <c r="B119" s="540"/>
      <c r="C119" s="541"/>
      <c r="D119" s="480">
        <f>D117*D118</f>
        <v>0</v>
      </c>
      <c r="E119" s="481"/>
      <c r="F119" s="234"/>
      <c r="G119" s="234"/>
      <c r="H119" s="17"/>
      <c r="I119" s="17"/>
      <c r="J119" s="17"/>
      <c r="S119" s="17"/>
      <c r="T119" s="17"/>
    </row>
    <row r="120" spans="1:20" ht="13.5" customHeight="1">
      <c r="A120" s="539" t="s">
        <v>109</v>
      </c>
      <c r="B120" s="540"/>
      <c r="C120" s="541"/>
      <c r="D120" s="480">
        <f>E83</f>
        <v>0</v>
      </c>
      <c r="E120" s="481"/>
      <c r="F120" s="234"/>
      <c r="G120" s="234"/>
      <c r="H120" s="17"/>
      <c r="I120" s="17"/>
      <c r="J120" s="17"/>
      <c r="S120" s="17"/>
      <c r="T120" s="17"/>
    </row>
    <row r="121" spans="1:20" ht="13.5" customHeight="1">
      <c r="A121" s="539" t="s">
        <v>110</v>
      </c>
      <c r="B121" s="540"/>
      <c r="C121" s="541"/>
      <c r="D121" s="480">
        <f>D119-D120</f>
        <v>0</v>
      </c>
      <c r="E121" s="481"/>
      <c r="F121" s="234"/>
      <c r="G121" s="234"/>
      <c r="H121" s="17"/>
      <c r="I121" s="17"/>
      <c r="J121" s="17"/>
      <c r="S121" s="17"/>
      <c r="T121" s="17"/>
    </row>
    <row r="122" spans="1:20" ht="13.5" customHeight="1">
      <c r="A122" s="496">
        <f>IF(D87&gt;D121,"Conclusie directe overige kosten :","")</f>
      </c>
      <c r="B122" s="497"/>
      <c r="C122" s="497"/>
      <c r="D122" s="497"/>
      <c r="E122" s="498"/>
      <c r="F122" s="234"/>
      <c r="G122" s="234"/>
      <c r="H122" s="17"/>
      <c r="I122" s="17"/>
      <c r="J122" s="17"/>
      <c r="S122" s="17"/>
      <c r="T122" s="17"/>
    </row>
    <row r="123" spans="1:20" ht="27" customHeight="1">
      <c r="A123" s="499">
        <f>IF(D87&gt;D121,"De opgegeven directe overige kost van "&amp;DOLLAR(D87,0)&amp;" is hoger dan het toegestande maximum van "&amp;DOLLAR(D121,0)&amp;" en wordt dus begrensd op "&amp;DOLLAR(D121,0)&amp;".","")</f>
      </c>
      <c r="B123" s="500"/>
      <c r="C123" s="500"/>
      <c r="D123" s="500"/>
      <c r="E123" s="501"/>
      <c r="F123" s="234"/>
      <c r="G123" s="234"/>
      <c r="H123" s="17"/>
      <c r="I123" s="17"/>
      <c r="J123" s="17"/>
      <c r="S123" s="17"/>
      <c r="T123" s="17"/>
    </row>
    <row r="124" spans="1:20" ht="13.5" customHeight="1" thickBot="1">
      <c r="A124" s="542" t="s">
        <v>30</v>
      </c>
      <c r="B124" s="543"/>
      <c r="C124" s="544"/>
      <c r="D124" s="537">
        <f>MIN(D87,D121)+E83</f>
        <v>0</v>
      </c>
      <c r="E124" s="538"/>
      <c r="F124" s="234"/>
      <c r="G124" s="235"/>
      <c r="H124" s="17"/>
      <c r="I124" s="17"/>
      <c r="J124" s="17"/>
      <c r="S124" s="17"/>
      <c r="T124" s="17"/>
    </row>
    <row r="125" spans="1:20" ht="24" customHeight="1">
      <c r="A125" s="474" t="s">
        <v>134</v>
      </c>
      <c r="B125" s="474"/>
      <c r="C125" s="474"/>
      <c r="D125" s="474"/>
      <c r="E125" s="474"/>
      <c r="F125" s="17"/>
      <c r="G125" s="234"/>
      <c r="H125" s="17"/>
      <c r="I125" s="17"/>
      <c r="J125" s="17"/>
      <c r="S125" s="17"/>
      <c r="T125" s="17"/>
    </row>
    <row r="126" spans="1:20" ht="11.25" customHeight="1" hidden="1" thickBot="1">
      <c r="A126" s="502" t="s">
        <v>125</v>
      </c>
      <c r="B126" s="503"/>
      <c r="C126" s="503"/>
      <c r="D126" s="503"/>
      <c r="E126" s="504"/>
      <c r="F126" s="236"/>
      <c r="G126" s="17"/>
      <c r="H126" s="17"/>
      <c r="I126" s="17"/>
      <c r="K126" s="590" t="s">
        <v>38</v>
      </c>
      <c r="L126" s="591"/>
      <c r="M126" s="591"/>
      <c r="N126" s="591"/>
      <c r="O126" s="591"/>
      <c r="P126" s="591"/>
      <c r="Q126" s="591"/>
      <c r="R126" s="592"/>
      <c r="S126" s="17"/>
      <c r="T126" s="17"/>
    </row>
    <row r="127" spans="1:20" ht="48" customHeight="1" hidden="1" thickBot="1">
      <c r="A127" s="237" t="s">
        <v>21</v>
      </c>
      <c r="B127" s="238" t="s">
        <v>10</v>
      </c>
      <c r="C127" s="239" t="s">
        <v>91</v>
      </c>
      <c r="D127" s="240" t="s">
        <v>54</v>
      </c>
      <c r="E127" s="241" t="s">
        <v>97</v>
      </c>
      <c r="F127" s="99"/>
      <c r="G127" s="17"/>
      <c r="H127" s="17"/>
      <c r="I127" s="17"/>
      <c r="K127" s="593" t="s">
        <v>101</v>
      </c>
      <c r="L127" s="594"/>
      <c r="M127" s="594"/>
      <c r="N127" s="594"/>
      <c r="O127" s="594"/>
      <c r="P127" s="594"/>
      <c r="Q127" s="594"/>
      <c r="R127" s="595"/>
      <c r="S127" s="17"/>
      <c r="T127" s="17"/>
    </row>
    <row r="128" spans="1:20" ht="11.25" customHeight="1" hidden="1">
      <c r="A128" s="242" t="s">
        <v>21</v>
      </c>
      <c r="B128" s="243" t="s">
        <v>56</v>
      </c>
      <c r="C128" s="244"/>
      <c r="D128" s="245" t="s">
        <v>22</v>
      </c>
      <c r="E128" s="246" t="s">
        <v>23</v>
      </c>
      <c r="F128" s="99"/>
      <c r="G128" s="17"/>
      <c r="H128" s="17"/>
      <c r="I128" s="17"/>
      <c r="K128" s="596"/>
      <c r="L128" s="597"/>
      <c r="M128" s="597"/>
      <c r="N128" s="597"/>
      <c r="O128" s="597"/>
      <c r="P128" s="597"/>
      <c r="Q128" s="597"/>
      <c r="R128" s="598"/>
      <c r="S128" s="17"/>
      <c r="T128" s="17"/>
    </row>
    <row r="129" spans="1:20" ht="11.25" customHeight="1" hidden="1">
      <c r="A129" s="224"/>
      <c r="B129" s="247"/>
      <c r="C129" s="147"/>
      <c r="D129" s="248"/>
      <c r="E129" s="249"/>
      <c r="F129" s="99"/>
      <c r="G129" s="17"/>
      <c r="H129" s="17"/>
      <c r="I129" s="17"/>
      <c r="K129" s="596"/>
      <c r="L129" s="597"/>
      <c r="M129" s="597"/>
      <c r="N129" s="597"/>
      <c r="O129" s="597"/>
      <c r="P129" s="597"/>
      <c r="Q129" s="597"/>
      <c r="R129" s="598"/>
      <c r="S129" s="17"/>
      <c r="T129" s="17"/>
    </row>
    <row r="130" spans="1:20" ht="11.25" customHeight="1" hidden="1">
      <c r="A130" s="224"/>
      <c r="B130" s="247"/>
      <c r="C130" s="147"/>
      <c r="D130" s="248"/>
      <c r="E130" s="249"/>
      <c r="F130" s="99"/>
      <c r="G130" s="17"/>
      <c r="H130" s="17"/>
      <c r="I130" s="17"/>
      <c r="K130" s="596"/>
      <c r="L130" s="597"/>
      <c r="M130" s="597"/>
      <c r="N130" s="597"/>
      <c r="O130" s="597"/>
      <c r="P130" s="597"/>
      <c r="Q130" s="597"/>
      <c r="R130" s="598"/>
      <c r="S130" s="17"/>
      <c r="T130" s="17"/>
    </row>
    <row r="131" spans="1:20" ht="11.25" customHeight="1" hidden="1">
      <c r="A131" s="224"/>
      <c r="B131" s="247"/>
      <c r="C131" s="147"/>
      <c r="D131" s="248"/>
      <c r="E131" s="249"/>
      <c r="F131" s="99"/>
      <c r="G131" s="17"/>
      <c r="H131" s="17"/>
      <c r="I131" s="17"/>
      <c r="K131" s="596"/>
      <c r="L131" s="597"/>
      <c r="M131" s="597"/>
      <c r="N131" s="597"/>
      <c r="O131" s="597"/>
      <c r="P131" s="597"/>
      <c r="Q131" s="597"/>
      <c r="R131" s="598"/>
      <c r="S131" s="17"/>
      <c r="T131" s="17"/>
    </row>
    <row r="132" spans="1:20" ht="11.25" customHeight="1" hidden="1">
      <c r="A132" s="224"/>
      <c r="B132" s="247"/>
      <c r="C132" s="147"/>
      <c r="D132" s="248"/>
      <c r="E132" s="249"/>
      <c r="F132" s="99"/>
      <c r="G132" s="17"/>
      <c r="H132" s="17"/>
      <c r="I132" s="17"/>
      <c r="K132" s="596"/>
      <c r="L132" s="597"/>
      <c r="M132" s="597"/>
      <c r="N132" s="597"/>
      <c r="O132" s="597"/>
      <c r="P132" s="597"/>
      <c r="Q132" s="597"/>
      <c r="R132" s="598"/>
      <c r="S132" s="17"/>
      <c r="T132" s="17"/>
    </row>
    <row r="133" spans="1:20" ht="11.25" customHeight="1" hidden="1">
      <c r="A133" s="224"/>
      <c r="B133" s="247"/>
      <c r="C133" s="147"/>
      <c r="D133" s="248"/>
      <c r="E133" s="249"/>
      <c r="F133" s="99"/>
      <c r="G133" s="17"/>
      <c r="H133" s="17"/>
      <c r="I133" s="17"/>
      <c r="K133" s="596"/>
      <c r="L133" s="597"/>
      <c r="M133" s="597"/>
      <c r="N133" s="597"/>
      <c r="O133" s="597"/>
      <c r="P133" s="597"/>
      <c r="Q133" s="597"/>
      <c r="R133" s="598"/>
      <c r="S133" s="17"/>
      <c r="T133" s="17"/>
    </row>
    <row r="134" spans="1:20" ht="11.25" customHeight="1" hidden="1">
      <c r="A134" s="224"/>
      <c r="B134" s="247"/>
      <c r="C134" s="147"/>
      <c r="D134" s="248"/>
      <c r="E134" s="249"/>
      <c r="F134" s="99"/>
      <c r="G134" s="17"/>
      <c r="H134" s="17"/>
      <c r="I134" s="17"/>
      <c r="K134" s="596"/>
      <c r="L134" s="597"/>
      <c r="M134" s="597"/>
      <c r="N134" s="597"/>
      <c r="O134" s="597"/>
      <c r="P134" s="597"/>
      <c r="Q134" s="597"/>
      <c r="R134" s="598"/>
      <c r="S134" s="17"/>
      <c r="T134" s="17"/>
    </row>
    <row r="135" spans="1:20" ht="11.25" customHeight="1" hidden="1">
      <c r="A135" s="224"/>
      <c r="B135" s="247"/>
      <c r="C135" s="147"/>
      <c r="D135" s="248"/>
      <c r="E135" s="249"/>
      <c r="F135" s="99"/>
      <c r="G135" s="17"/>
      <c r="H135" s="17"/>
      <c r="I135" s="17"/>
      <c r="K135" s="596"/>
      <c r="L135" s="597"/>
      <c r="M135" s="597"/>
      <c r="N135" s="597"/>
      <c r="O135" s="597"/>
      <c r="P135" s="597"/>
      <c r="Q135" s="597"/>
      <c r="R135" s="598"/>
      <c r="S135" s="17"/>
      <c r="T135" s="17"/>
    </row>
    <row r="136" spans="1:20" ht="11.25" customHeight="1" hidden="1">
      <c r="A136" s="224"/>
      <c r="B136" s="247"/>
      <c r="C136" s="147"/>
      <c r="D136" s="248"/>
      <c r="E136" s="249"/>
      <c r="F136" s="99"/>
      <c r="G136" s="17"/>
      <c r="H136" s="17"/>
      <c r="I136" s="17"/>
      <c r="K136" s="596"/>
      <c r="L136" s="597"/>
      <c r="M136" s="597"/>
      <c r="N136" s="597"/>
      <c r="O136" s="597"/>
      <c r="P136" s="597"/>
      <c r="Q136" s="597"/>
      <c r="R136" s="598"/>
      <c r="S136" s="17"/>
      <c r="T136" s="17"/>
    </row>
    <row r="137" spans="1:20" ht="11.25" customHeight="1" hidden="1">
      <c r="A137" s="224"/>
      <c r="B137" s="247"/>
      <c r="C137" s="147"/>
      <c r="D137" s="248"/>
      <c r="E137" s="249"/>
      <c r="F137" s="99"/>
      <c r="G137" s="17"/>
      <c r="H137" s="17"/>
      <c r="I137" s="17"/>
      <c r="K137" s="596"/>
      <c r="L137" s="597"/>
      <c r="M137" s="597"/>
      <c r="N137" s="597"/>
      <c r="O137" s="597"/>
      <c r="P137" s="597"/>
      <c r="Q137" s="597"/>
      <c r="R137" s="598"/>
      <c r="S137" s="17"/>
      <c r="T137" s="17"/>
    </row>
    <row r="138" spans="1:20" ht="11.25" customHeight="1" hidden="1">
      <c r="A138" s="224"/>
      <c r="B138" s="247"/>
      <c r="C138" s="147"/>
      <c r="D138" s="248"/>
      <c r="E138" s="249"/>
      <c r="F138" s="99"/>
      <c r="G138" s="17"/>
      <c r="H138" s="17"/>
      <c r="I138" s="17"/>
      <c r="K138" s="596"/>
      <c r="L138" s="597"/>
      <c r="M138" s="597"/>
      <c r="N138" s="597"/>
      <c r="O138" s="597"/>
      <c r="P138" s="597"/>
      <c r="Q138" s="597"/>
      <c r="R138" s="598"/>
      <c r="S138" s="17"/>
      <c r="T138" s="17"/>
    </row>
    <row r="139" spans="1:20" ht="11.25" customHeight="1" hidden="1">
      <c r="A139" s="224"/>
      <c r="B139" s="247"/>
      <c r="C139" s="147"/>
      <c r="D139" s="248"/>
      <c r="E139" s="249"/>
      <c r="F139" s="99"/>
      <c r="G139" s="17"/>
      <c r="H139" s="17"/>
      <c r="I139" s="17"/>
      <c r="K139" s="596"/>
      <c r="L139" s="597"/>
      <c r="M139" s="597"/>
      <c r="N139" s="597"/>
      <c r="O139" s="597"/>
      <c r="P139" s="597"/>
      <c r="Q139" s="597"/>
      <c r="R139" s="598"/>
      <c r="S139" s="17"/>
      <c r="T139" s="17"/>
    </row>
    <row r="140" spans="1:20" ht="11.25" customHeight="1" hidden="1">
      <c r="A140" s="224"/>
      <c r="B140" s="247"/>
      <c r="C140" s="147"/>
      <c r="D140" s="248"/>
      <c r="E140" s="249"/>
      <c r="F140" s="99"/>
      <c r="G140" s="17"/>
      <c r="H140" s="17"/>
      <c r="I140" s="17"/>
      <c r="K140" s="596"/>
      <c r="L140" s="597"/>
      <c r="M140" s="597"/>
      <c r="N140" s="597"/>
      <c r="O140" s="597"/>
      <c r="P140" s="597"/>
      <c r="Q140" s="597"/>
      <c r="R140" s="598"/>
      <c r="S140" s="17"/>
      <c r="T140" s="17"/>
    </row>
    <row r="141" spans="1:20" ht="11.25" customHeight="1" hidden="1">
      <c r="A141" s="224"/>
      <c r="B141" s="247"/>
      <c r="C141" s="147"/>
      <c r="D141" s="248"/>
      <c r="E141" s="249"/>
      <c r="F141" s="99"/>
      <c r="G141" s="17"/>
      <c r="H141" s="17"/>
      <c r="I141" s="17"/>
      <c r="K141" s="596"/>
      <c r="L141" s="597"/>
      <c r="M141" s="597"/>
      <c r="N141" s="597"/>
      <c r="O141" s="597"/>
      <c r="P141" s="597"/>
      <c r="Q141" s="597"/>
      <c r="R141" s="598"/>
      <c r="S141" s="17"/>
      <c r="T141" s="17"/>
    </row>
    <row r="142" spans="1:20" ht="11.25" customHeight="1" hidden="1">
      <c r="A142" s="224"/>
      <c r="B142" s="247"/>
      <c r="C142" s="147"/>
      <c r="D142" s="248"/>
      <c r="E142" s="249"/>
      <c r="F142" s="99"/>
      <c r="G142" s="17"/>
      <c r="H142" s="17"/>
      <c r="I142" s="17"/>
      <c r="K142" s="596"/>
      <c r="L142" s="597"/>
      <c r="M142" s="597"/>
      <c r="N142" s="597"/>
      <c r="O142" s="597"/>
      <c r="P142" s="597"/>
      <c r="Q142" s="597"/>
      <c r="R142" s="598"/>
      <c r="S142" s="17"/>
      <c r="T142" s="17"/>
    </row>
    <row r="143" spans="1:20" ht="11.25" customHeight="1" hidden="1">
      <c r="A143" s="224"/>
      <c r="B143" s="247"/>
      <c r="C143" s="147"/>
      <c r="D143" s="248"/>
      <c r="E143" s="249"/>
      <c r="F143" s="99"/>
      <c r="G143" s="17"/>
      <c r="H143" s="17"/>
      <c r="I143" s="17"/>
      <c r="K143" s="596"/>
      <c r="L143" s="597"/>
      <c r="M143" s="597"/>
      <c r="N143" s="597"/>
      <c r="O143" s="597"/>
      <c r="P143" s="597"/>
      <c r="Q143" s="597"/>
      <c r="R143" s="598"/>
      <c r="S143" s="17"/>
      <c r="T143" s="17"/>
    </row>
    <row r="144" spans="1:20" ht="11.25" customHeight="1" hidden="1">
      <c r="A144" s="224"/>
      <c r="B144" s="247"/>
      <c r="C144" s="147"/>
      <c r="D144" s="248"/>
      <c r="E144" s="249"/>
      <c r="F144" s="99"/>
      <c r="G144" s="17"/>
      <c r="H144" s="17"/>
      <c r="I144" s="17"/>
      <c r="K144" s="596"/>
      <c r="L144" s="597"/>
      <c r="M144" s="597"/>
      <c r="N144" s="597"/>
      <c r="O144" s="597"/>
      <c r="P144" s="597"/>
      <c r="Q144" s="597"/>
      <c r="R144" s="598"/>
      <c r="S144" s="17"/>
      <c r="T144" s="17"/>
    </row>
    <row r="145" spans="1:20" ht="11.25" customHeight="1" hidden="1">
      <c r="A145" s="224"/>
      <c r="B145" s="247"/>
      <c r="C145" s="147"/>
      <c r="D145" s="248"/>
      <c r="E145" s="249"/>
      <c r="F145" s="99"/>
      <c r="G145" s="17"/>
      <c r="H145" s="17"/>
      <c r="I145" s="17"/>
      <c r="K145" s="596"/>
      <c r="L145" s="597"/>
      <c r="M145" s="597"/>
      <c r="N145" s="597"/>
      <c r="O145" s="597"/>
      <c r="P145" s="597"/>
      <c r="Q145" s="597"/>
      <c r="R145" s="598"/>
      <c r="S145" s="17"/>
      <c r="T145" s="17"/>
    </row>
    <row r="146" spans="1:20" ht="11.25" customHeight="1" hidden="1">
      <c r="A146" s="224"/>
      <c r="B146" s="247"/>
      <c r="C146" s="147"/>
      <c r="D146" s="248"/>
      <c r="E146" s="249"/>
      <c r="F146" s="99"/>
      <c r="G146" s="17"/>
      <c r="H146" s="17"/>
      <c r="I146" s="17"/>
      <c r="K146" s="596"/>
      <c r="L146" s="597"/>
      <c r="M146" s="597"/>
      <c r="N146" s="597"/>
      <c r="O146" s="597"/>
      <c r="P146" s="597"/>
      <c r="Q146" s="597"/>
      <c r="R146" s="598"/>
      <c r="S146" s="17"/>
      <c r="T146" s="17"/>
    </row>
    <row r="147" spans="1:20" ht="11.25" customHeight="1" hidden="1">
      <c r="A147" s="224"/>
      <c r="B147" s="247"/>
      <c r="C147" s="147"/>
      <c r="D147" s="248"/>
      <c r="E147" s="249"/>
      <c r="F147" s="99"/>
      <c r="G147" s="17"/>
      <c r="H147" s="17"/>
      <c r="I147" s="17"/>
      <c r="K147" s="596"/>
      <c r="L147" s="597"/>
      <c r="M147" s="597"/>
      <c r="N147" s="597"/>
      <c r="O147" s="597"/>
      <c r="P147" s="597"/>
      <c r="Q147" s="597"/>
      <c r="R147" s="598"/>
      <c r="S147" s="17"/>
      <c r="T147" s="17"/>
    </row>
    <row r="148" spans="1:20" ht="11.25" customHeight="1" hidden="1">
      <c r="A148" s="224"/>
      <c r="B148" s="247"/>
      <c r="C148" s="147"/>
      <c r="D148" s="248"/>
      <c r="E148" s="249"/>
      <c r="F148" s="99"/>
      <c r="G148" s="17"/>
      <c r="H148" s="17"/>
      <c r="I148" s="17"/>
      <c r="K148" s="596"/>
      <c r="L148" s="597"/>
      <c r="M148" s="597"/>
      <c r="N148" s="597"/>
      <c r="O148" s="597"/>
      <c r="P148" s="597"/>
      <c r="Q148" s="597"/>
      <c r="R148" s="598"/>
      <c r="S148" s="17"/>
      <c r="T148" s="17"/>
    </row>
    <row r="149" spans="1:20" ht="11.25" customHeight="1" hidden="1">
      <c r="A149" s="224"/>
      <c r="B149" s="247"/>
      <c r="C149" s="147"/>
      <c r="D149" s="248"/>
      <c r="E149" s="249"/>
      <c r="F149" s="99"/>
      <c r="G149" s="17"/>
      <c r="H149" s="17"/>
      <c r="I149" s="17"/>
      <c r="K149" s="596"/>
      <c r="L149" s="597"/>
      <c r="M149" s="597"/>
      <c r="N149" s="597"/>
      <c r="O149" s="597"/>
      <c r="P149" s="597"/>
      <c r="Q149" s="597"/>
      <c r="R149" s="598"/>
      <c r="S149" s="17"/>
      <c r="T149" s="17"/>
    </row>
    <row r="150" spans="1:20" ht="14.25" customHeight="1" hidden="1" thickBot="1">
      <c r="A150" s="228" t="s">
        <v>41</v>
      </c>
      <c r="B150" s="250"/>
      <c r="C150" s="251"/>
      <c r="D150" s="252"/>
      <c r="E150" s="275">
        <f>SUM(E129:E149)</f>
        <v>0</v>
      </c>
      <c r="F150" s="99"/>
      <c r="G150" s="17"/>
      <c r="H150" s="17"/>
      <c r="I150" s="17"/>
      <c r="K150" s="599"/>
      <c r="L150" s="600"/>
      <c r="M150" s="600"/>
      <c r="N150" s="600"/>
      <c r="O150" s="600"/>
      <c r="P150" s="600"/>
      <c r="Q150" s="600"/>
      <c r="R150" s="601"/>
      <c r="S150" s="17"/>
      <c r="T150" s="17"/>
    </row>
    <row r="151" spans="1:20" ht="10.5" hidden="1">
      <c r="A151" s="491"/>
      <c r="B151" s="491"/>
      <c r="C151" s="491"/>
      <c r="D151" s="491"/>
      <c r="E151" s="491"/>
      <c r="F151" s="139"/>
      <c r="G151" s="17"/>
      <c r="H151" s="139"/>
      <c r="I151" s="139"/>
      <c r="J151" s="139"/>
      <c r="K151" s="139"/>
      <c r="L151" s="139"/>
      <c r="M151" s="139"/>
      <c r="N151" s="139"/>
      <c r="O151" s="139"/>
      <c r="P151" s="126"/>
      <c r="S151" s="17"/>
      <c r="T151" s="17"/>
    </row>
    <row r="152" spans="1:20" ht="10.5" hidden="1">
      <c r="A152" s="139"/>
      <c r="B152" s="139"/>
      <c r="C152" s="139"/>
      <c r="D152" s="139"/>
      <c r="E152" s="139"/>
      <c r="F152" s="139"/>
      <c r="G152" s="17"/>
      <c r="H152" s="139"/>
      <c r="I152" s="139"/>
      <c r="J152" s="139"/>
      <c r="K152" s="139"/>
      <c r="L152" s="139"/>
      <c r="M152" s="139"/>
      <c r="N152" s="139"/>
      <c r="O152" s="139"/>
      <c r="P152" s="126"/>
      <c r="S152" s="17"/>
      <c r="T152" s="17"/>
    </row>
    <row r="153" spans="1:20" ht="11.25" hidden="1" thickBot="1">
      <c r="A153" s="139"/>
      <c r="B153" s="139"/>
      <c r="C153" s="139"/>
      <c r="D153" s="139"/>
      <c r="E153" s="139"/>
      <c r="F153" s="139"/>
      <c r="G153" s="139"/>
      <c r="H153" s="139"/>
      <c r="I153" s="139"/>
      <c r="J153" s="139"/>
      <c r="K153" s="139"/>
      <c r="L153" s="139"/>
      <c r="M153" s="139"/>
      <c r="N153" s="139"/>
      <c r="O153" s="143"/>
      <c r="S153" s="17"/>
      <c r="T153" s="17"/>
    </row>
    <row r="154" spans="1:20" ht="13.5" customHeight="1" hidden="1" thickBot="1">
      <c r="A154" s="502" t="s">
        <v>24</v>
      </c>
      <c r="B154" s="503"/>
      <c r="C154" s="503"/>
      <c r="D154" s="503"/>
      <c r="E154" s="504"/>
      <c r="F154" s="236"/>
      <c r="G154" s="17"/>
      <c r="H154" s="17"/>
      <c r="I154" s="17"/>
      <c r="K154" s="590" t="s">
        <v>39</v>
      </c>
      <c r="L154" s="591"/>
      <c r="M154" s="591"/>
      <c r="N154" s="591"/>
      <c r="O154" s="591"/>
      <c r="P154" s="591"/>
      <c r="Q154" s="591"/>
      <c r="R154" s="592"/>
      <c r="S154" s="17"/>
      <c r="T154" s="17"/>
    </row>
    <row r="155" spans="1:20" ht="22.5" customHeight="1" hidden="1">
      <c r="A155" s="482" t="s">
        <v>25</v>
      </c>
      <c r="B155" s="483"/>
      <c r="C155" s="484"/>
      <c r="D155" s="536" t="s">
        <v>97</v>
      </c>
      <c r="E155" s="376"/>
      <c r="F155" s="99"/>
      <c r="G155" s="17"/>
      <c r="H155" s="17"/>
      <c r="I155" s="17"/>
      <c r="K155" s="607" t="s">
        <v>127</v>
      </c>
      <c r="L155" s="608"/>
      <c r="M155" s="608"/>
      <c r="N155" s="608"/>
      <c r="O155" s="608"/>
      <c r="P155" s="608"/>
      <c r="Q155" s="608"/>
      <c r="R155" s="609"/>
      <c r="S155" s="17"/>
      <c r="T155" s="17"/>
    </row>
    <row r="156" spans="1:20" ht="11.25" customHeight="1" hidden="1">
      <c r="A156" s="253" t="s">
        <v>50</v>
      </c>
      <c r="B156" s="254" t="s">
        <v>56</v>
      </c>
      <c r="C156" s="139"/>
      <c r="D156" s="255" t="s">
        <v>15</v>
      </c>
      <c r="E156" s="244"/>
      <c r="F156" s="99"/>
      <c r="G156" s="17"/>
      <c r="H156" s="17"/>
      <c r="I156" s="17"/>
      <c r="K156" s="610"/>
      <c r="L156" s="611"/>
      <c r="M156" s="611"/>
      <c r="N156" s="611"/>
      <c r="O156" s="611"/>
      <c r="P156" s="611"/>
      <c r="Q156" s="611"/>
      <c r="R156" s="612"/>
      <c r="S156" s="17"/>
      <c r="T156" s="17"/>
    </row>
    <row r="157" spans="1:20" ht="12.75" customHeight="1" hidden="1">
      <c r="A157" s="485"/>
      <c r="B157" s="486"/>
      <c r="C157" s="487"/>
      <c r="D157" s="494"/>
      <c r="E157" s="495"/>
      <c r="F157" s="99"/>
      <c r="G157" s="17"/>
      <c r="H157" s="17"/>
      <c r="I157" s="17"/>
      <c r="K157" s="610"/>
      <c r="L157" s="611"/>
      <c r="M157" s="611"/>
      <c r="N157" s="611"/>
      <c r="O157" s="611"/>
      <c r="P157" s="611"/>
      <c r="Q157" s="611"/>
      <c r="R157" s="612"/>
      <c r="S157" s="17"/>
      <c r="T157" s="17"/>
    </row>
    <row r="158" spans="1:20" ht="12.75" customHeight="1" hidden="1">
      <c r="A158" s="485"/>
      <c r="B158" s="486"/>
      <c r="C158" s="487"/>
      <c r="D158" s="494"/>
      <c r="E158" s="495"/>
      <c r="F158" s="99"/>
      <c r="G158" s="17"/>
      <c r="H158" s="17"/>
      <c r="I158" s="17"/>
      <c r="K158" s="610"/>
      <c r="L158" s="611"/>
      <c r="M158" s="611"/>
      <c r="N158" s="611"/>
      <c r="O158" s="611"/>
      <c r="P158" s="611"/>
      <c r="Q158" s="611"/>
      <c r="R158" s="612"/>
      <c r="S158" s="17"/>
      <c r="T158" s="17"/>
    </row>
    <row r="159" spans="1:20" ht="12.75" customHeight="1" hidden="1">
      <c r="A159" s="256"/>
      <c r="B159" s="257"/>
      <c r="C159" s="258"/>
      <c r="D159" s="494"/>
      <c r="E159" s="495"/>
      <c r="F159" s="99"/>
      <c r="G159" s="17"/>
      <c r="H159" s="17"/>
      <c r="I159" s="17"/>
      <c r="K159" s="610"/>
      <c r="L159" s="611"/>
      <c r="M159" s="611"/>
      <c r="N159" s="611"/>
      <c r="O159" s="611"/>
      <c r="P159" s="611"/>
      <c r="Q159" s="611"/>
      <c r="R159" s="612"/>
      <c r="S159" s="17"/>
      <c r="T159" s="17"/>
    </row>
    <row r="160" spans="1:20" ht="12.75" customHeight="1" hidden="1">
      <c r="A160" s="256"/>
      <c r="B160" s="257"/>
      <c r="C160" s="258"/>
      <c r="D160" s="494"/>
      <c r="E160" s="495"/>
      <c r="F160" s="99"/>
      <c r="G160" s="17"/>
      <c r="H160" s="17"/>
      <c r="I160" s="17"/>
      <c r="K160" s="610"/>
      <c r="L160" s="611"/>
      <c r="M160" s="611"/>
      <c r="N160" s="611"/>
      <c r="O160" s="611"/>
      <c r="P160" s="611"/>
      <c r="Q160" s="611"/>
      <c r="R160" s="612"/>
      <c r="S160" s="17"/>
      <c r="T160" s="17"/>
    </row>
    <row r="161" spans="1:20" ht="12.75" customHeight="1" hidden="1">
      <c r="A161" s="256"/>
      <c r="B161" s="257"/>
      <c r="C161" s="258"/>
      <c r="D161" s="494"/>
      <c r="E161" s="495"/>
      <c r="F161" s="99"/>
      <c r="G161" s="17"/>
      <c r="H161" s="17"/>
      <c r="I161" s="17"/>
      <c r="K161" s="610"/>
      <c r="L161" s="611"/>
      <c r="M161" s="611"/>
      <c r="N161" s="611"/>
      <c r="O161" s="611"/>
      <c r="P161" s="611"/>
      <c r="Q161" s="611"/>
      <c r="R161" s="612"/>
      <c r="S161" s="17"/>
      <c r="T161" s="17"/>
    </row>
    <row r="162" spans="1:20" ht="12.75" customHeight="1" hidden="1">
      <c r="A162" s="256"/>
      <c r="B162" s="257"/>
      <c r="C162" s="258"/>
      <c r="D162" s="494"/>
      <c r="E162" s="495"/>
      <c r="F162" s="99"/>
      <c r="G162" s="17"/>
      <c r="H162" s="17"/>
      <c r="I162" s="17"/>
      <c r="K162" s="610"/>
      <c r="L162" s="611"/>
      <c r="M162" s="611"/>
      <c r="N162" s="611"/>
      <c r="O162" s="611"/>
      <c r="P162" s="611"/>
      <c r="Q162" s="611"/>
      <c r="R162" s="612"/>
      <c r="S162" s="17"/>
      <c r="T162" s="17"/>
    </row>
    <row r="163" spans="1:20" ht="12.75" customHeight="1" hidden="1">
      <c r="A163" s="256"/>
      <c r="B163" s="257"/>
      <c r="C163" s="258"/>
      <c r="D163" s="494"/>
      <c r="E163" s="495"/>
      <c r="F163" s="99"/>
      <c r="G163" s="17"/>
      <c r="H163" s="17"/>
      <c r="I163" s="17"/>
      <c r="K163" s="610"/>
      <c r="L163" s="611"/>
      <c r="M163" s="611"/>
      <c r="N163" s="611"/>
      <c r="O163" s="611"/>
      <c r="P163" s="611"/>
      <c r="Q163" s="611"/>
      <c r="R163" s="612"/>
      <c r="S163" s="17"/>
      <c r="T163" s="17"/>
    </row>
    <row r="164" spans="1:20" ht="12.75" customHeight="1" hidden="1">
      <c r="A164" s="256"/>
      <c r="B164" s="257"/>
      <c r="C164" s="258"/>
      <c r="D164" s="494"/>
      <c r="E164" s="495"/>
      <c r="F164" s="99"/>
      <c r="G164" s="17"/>
      <c r="H164" s="17"/>
      <c r="I164" s="17"/>
      <c r="K164" s="610"/>
      <c r="L164" s="611"/>
      <c r="M164" s="611"/>
      <c r="N164" s="611"/>
      <c r="O164" s="611"/>
      <c r="P164" s="611"/>
      <c r="Q164" s="611"/>
      <c r="R164" s="612"/>
      <c r="S164" s="17"/>
      <c r="T164" s="17"/>
    </row>
    <row r="165" spans="1:20" ht="12.75" customHeight="1" hidden="1">
      <c r="A165" s="256"/>
      <c r="B165" s="257"/>
      <c r="C165" s="258"/>
      <c r="D165" s="494"/>
      <c r="E165" s="495"/>
      <c r="F165" s="99"/>
      <c r="G165" s="17"/>
      <c r="H165" s="17"/>
      <c r="I165" s="17"/>
      <c r="K165" s="610"/>
      <c r="L165" s="611"/>
      <c r="M165" s="611"/>
      <c r="N165" s="611"/>
      <c r="O165" s="611"/>
      <c r="P165" s="611"/>
      <c r="Q165" s="611"/>
      <c r="R165" s="612"/>
      <c r="S165" s="17"/>
      <c r="T165" s="17"/>
    </row>
    <row r="166" spans="1:20" ht="12.75" customHeight="1" hidden="1">
      <c r="A166" s="256"/>
      <c r="B166" s="257"/>
      <c r="C166" s="258"/>
      <c r="D166" s="494"/>
      <c r="E166" s="495"/>
      <c r="F166" s="99"/>
      <c r="G166" s="17"/>
      <c r="H166" s="17"/>
      <c r="I166" s="17"/>
      <c r="K166" s="610"/>
      <c r="L166" s="611"/>
      <c r="M166" s="611"/>
      <c r="N166" s="611"/>
      <c r="O166" s="611"/>
      <c r="P166" s="611"/>
      <c r="Q166" s="611"/>
      <c r="R166" s="612"/>
      <c r="S166" s="17"/>
      <c r="T166" s="17"/>
    </row>
    <row r="167" spans="1:20" ht="13.5" customHeight="1" hidden="1" thickBot="1">
      <c r="A167" s="604" t="s">
        <v>41</v>
      </c>
      <c r="B167" s="605"/>
      <c r="C167" s="606"/>
      <c r="D167" s="562">
        <f>SUM(D157:E166)</f>
        <v>0</v>
      </c>
      <c r="E167" s="563"/>
      <c r="F167" s="99"/>
      <c r="G167" s="17"/>
      <c r="H167" s="17"/>
      <c r="I167" s="17"/>
      <c r="K167" s="613"/>
      <c r="L167" s="614"/>
      <c r="M167" s="614"/>
      <c r="N167" s="614"/>
      <c r="O167" s="614"/>
      <c r="P167" s="614"/>
      <c r="Q167" s="614"/>
      <c r="R167" s="615"/>
      <c r="S167" s="17"/>
      <c r="T167" s="17"/>
    </row>
    <row r="168" spans="2:20" ht="12.75" customHeight="1">
      <c r="B168" s="17"/>
      <c r="E168" s="17"/>
      <c r="F168" s="259"/>
      <c r="G168" s="259"/>
      <c r="H168" s="259"/>
      <c r="I168" s="259"/>
      <c r="J168" s="259"/>
      <c r="K168" s="259"/>
      <c r="S168" s="17"/>
      <c r="T168" s="17"/>
    </row>
    <row r="169" spans="2:20" ht="9.75" customHeight="1" thickBot="1">
      <c r="B169" s="17"/>
      <c r="E169" s="17"/>
      <c r="F169" s="259"/>
      <c r="G169" s="259"/>
      <c r="H169" s="259"/>
      <c r="I169" s="259"/>
      <c r="J169" s="259"/>
      <c r="K169" s="259"/>
      <c r="S169" s="17"/>
      <c r="T169" s="17"/>
    </row>
    <row r="170" ht="12" customHeight="1" hidden="1" thickBot="1"/>
    <row r="171" spans="1:11" ht="15" customHeight="1">
      <c r="A171" s="378" t="s">
        <v>29</v>
      </c>
      <c r="B171" s="379"/>
      <c r="C171" s="379"/>
      <c r="D171" s="379"/>
      <c r="E171" s="379"/>
      <c r="F171" s="379"/>
      <c r="G171" s="379"/>
      <c r="H171" s="379"/>
      <c r="I171" s="379"/>
      <c r="J171" s="379"/>
      <c r="K171" s="380"/>
    </row>
    <row r="172" spans="1:20" ht="15" customHeight="1">
      <c r="A172" s="569" t="s">
        <v>53</v>
      </c>
      <c r="B172" s="570"/>
      <c r="C172" s="571"/>
      <c r="D172" s="260" t="s">
        <v>65</v>
      </c>
      <c r="E172" s="260" t="s">
        <v>57</v>
      </c>
      <c r="F172" s="260" t="s">
        <v>58</v>
      </c>
      <c r="G172" s="260" t="s">
        <v>59</v>
      </c>
      <c r="H172" s="260" t="s">
        <v>60</v>
      </c>
      <c r="I172" s="260" t="s">
        <v>61</v>
      </c>
      <c r="J172" s="560" t="s">
        <v>41</v>
      </c>
      <c r="K172" s="561"/>
      <c r="S172" s="17"/>
      <c r="T172" s="17"/>
    </row>
    <row r="173" spans="1:20" ht="15" customHeight="1">
      <c r="A173" s="572"/>
      <c r="B173" s="573"/>
      <c r="C173" s="574"/>
      <c r="D173" s="276">
        <f aca="true" t="shared" si="4" ref="D173:I173">J67</f>
        <v>0</v>
      </c>
      <c r="E173" s="276">
        <f t="shared" si="4"/>
        <v>0</v>
      </c>
      <c r="F173" s="276">
        <f t="shared" si="4"/>
        <v>0</v>
      </c>
      <c r="G173" s="276">
        <f t="shared" si="4"/>
        <v>0</v>
      </c>
      <c r="H173" s="276">
        <f t="shared" si="4"/>
        <v>0</v>
      </c>
      <c r="I173" s="276">
        <f t="shared" si="4"/>
        <v>0</v>
      </c>
      <c r="J173" s="404">
        <f>SUM(D173:I173)</f>
        <v>0</v>
      </c>
      <c r="K173" s="405"/>
      <c r="S173" s="17"/>
      <c r="T173" s="17"/>
    </row>
    <row r="174" spans="1:20" ht="15" customHeight="1">
      <c r="A174" s="565" t="s">
        <v>26</v>
      </c>
      <c r="B174" s="566"/>
      <c r="C174" s="566"/>
      <c r="D174" s="559"/>
      <c r="E174" s="559"/>
      <c r="F174" s="559"/>
      <c r="G174" s="559"/>
      <c r="H174" s="559"/>
      <c r="I174" s="559"/>
      <c r="J174" s="404">
        <f>OverheidsbaremaTotalePersoneelskost</f>
        <v>0</v>
      </c>
      <c r="K174" s="405"/>
      <c r="S174" s="17"/>
      <c r="T174" s="17"/>
    </row>
    <row r="175" spans="1:20" ht="15" customHeight="1">
      <c r="A175" s="565" t="s">
        <v>12</v>
      </c>
      <c r="B175" s="566"/>
      <c r="C175" s="566"/>
      <c r="D175" s="559"/>
      <c r="E175" s="559"/>
      <c r="F175" s="559"/>
      <c r="G175" s="559"/>
      <c r="H175" s="559"/>
      <c r="I175" s="559"/>
      <c r="J175" s="404">
        <f>D124</f>
        <v>0</v>
      </c>
      <c r="K175" s="405"/>
      <c r="S175" s="17"/>
      <c r="T175" s="17"/>
    </row>
    <row r="176" spans="1:20" ht="15" customHeight="1" hidden="1">
      <c r="A176" s="565" t="s">
        <v>27</v>
      </c>
      <c r="B176" s="566"/>
      <c r="C176" s="566"/>
      <c r="D176" s="559"/>
      <c r="E176" s="559"/>
      <c r="F176" s="559"/>
      <c r="G176" s="559"/>
      <c r="H176" s="559"/>
      <c r="I176" s="559"/>
      <c r="J176" s="404">
        <f>'aanvraag-barema of afspraken'!$E$150</f>
        <v>0</v>
      </c>
      <c r="K176" s="405"/>
      <c r="S176" s="17"/>
      <c r="T176" s="17"/>
    </row>
    <row r="177" spans="1:20" ht="15" customHeight="1" hidden="1">
      <c r="A177" s="565" t="s">
        <v>28</v>
      </c>
      <c r="B177" s="566"/>
      <c r="C177" s="566"/>
      <c r="D177" s="559"/>
      <c r="E177" s="559"/>
      <c r="F177" s="559"/>
      <c r="G177" s="559"/>
      <c r="H177" s="559"/>
      <c r="I177" s="559"/>
      <c r="J177" s="404">
        <f>D167</f>
        <v>0</v>
      </c>
      <c r="K177" s="405"/>
      <c r="S177" s="17"/>
      <c r="T177" s="17"/>
    </row>
    <row r="178" spans="1:20" ht="15" customHeight="1">
      <c r="A178" s="420" t="s">
        <v>112</v>
      </c>
      <c r="B178" s="421"/>
      <c r="C178" s="421"/>
      <c r="D178" s="559"/>
      <c r="E178" s="559"/>
      <c r="F178" s="559"/>
      <c r="G178" s="559"/>
      <c r="H178" s="559"/>
      <c r="I178" s="559"/>
      <c r="J178" s="406">
        <f>SUM(J174:K177)</f>
        <v>0</v>
      </c>
      <c r="K178" s="407"/>
      <c r="S178" s="17"/>
      <c r="T178" s="17"/>
    </row>
    <row r="179" spans="1:20" ht="15" customHeight="1">
      <c r="A179" s="565" t="s">
        <v>90</v>
      </c>
      <c r="B179" s="566"/>
      <c r="C179" s="566"/>
      <c r="D179" s="559"/>
      <c r="E179" s="559"/>
      <c r="F179" s="559"/>
      <c r="G179" s="559"/>
      <c r="H179" s="559"/>
      <c r="I179" s="559"/>
      <c r="J179" s="575"/>
      <c r="K179" s="576"/>
      <c r="S179" s="17"/>
      <c r="T179" s="17"/>
    </row>
    <row r="180" spans="1:20" ht="15" customHeight="1" thickBot="1">
      <c r="A180" s="567" t="s">
        <v>76</v>
      </c>
      <c r="B180" s="568"/>
      <c r="C180" s="568"/>
      <c r="D180" s="564"/>
      <c r="E180" s="564"/>
      <c r="F180" s="564"/>
      <c r="G180" s="564"/>
      <c r="H180" s="564"/>
      <c r="I180" s="564"/>
      <c r="J180" s="394">
        <f>J178*J179</f>
        <v>0</v>
      </c>
      <c r="K180" s="395"/>
      <c r="S180" s="17"/>
      <c r="T180" s="17"/>
    </row>
    <row r="181" ht="12.75" thickBot="1"/>
    <row r="182" ht="12.75" hidden="1" thickBot="1"/>
    <row r="183" spans="1:17" ht="37.5" customHeight="1" thickBot="1">
      <c r="A183" s="396" t="s">
        <v>178</v>
      </c>
      <c r="B183" s="397"/>
      <c r="C183" s="397"/>
      <c r="D183" s="397"/>
      <c r="E183" s="397"/>
      <c r="F183" s="397"/>
      <c r="G183" s="397"/>
      <c r="H183" s="397"/>
      <c r="I183" s="397"/>
      <c r="J183" s="397"/>
      <c r="K183" s="397"/>
      <c r="L183" s="397"/>
      <c r="M183" s="397"/>
      <c r="N183" s="397"/>
      <c r="O183" s="397"/>
      <c r="P183" s="397"/>
      <c r="Q183" s="398"/>
    </row>
  </sheetData>
  <sheetProtection password="C666" sheet="1" formatCells="0" formatColumns="0" formatRows="0" pivotTables="0"/>
  <mergeCells count="149">
    <mergeCell ref="K154:R154"/>
    <mergeCell ref="D158:E158"/>
    <mergeCell ref="A114:E114"/>
    <mergeCell ref="D119:E119"/>
    <mergeCell ref="A1:Q1"/>
    <mergeCell ref="A118:C118"/>
    <mergeCell ref="A74:K74"/>
    <mergeCell ref="K86:R86"/>
    <mergeCell ref="A60:C60"/>
    <mergeCell ref="D117:E117"/>
    <mergeCell ref="A183:Q183"/>
    <mergeCell ref="A174:C174"/>
    <mergeCell ref="A175:C175"/>
    <mergeCell ref="A176:C176"/>
    <mergeCell ref="A177:C177"/>
    <mergeCell ref="K155:R167"/>
    <mergeCell ref="J176:K176"/>
    <mergeCell ref="J177:K177"/>
    <mergeCell ref="J178:K178"/>
    <mergeCell ref="J175:K175"/>
    <mergeCell ref="J179:K179"/>
    <mergeCell ref="A52:C52"/>
    <mergeCell ref="A84:E84"/>
    <mergeCell ref="K87:R111"/>
    <mergeCell ref="K126:R126"/>
    <mergeCell ref="K127:R150"/>
    <mergeCell ref="D118:E118"/>
    <mergeCell ref="D178:I178"/>
    <mergeCell ref="D179:I179"/>
    <mergeCell ref="A167:C167"/>
    <mergeCell ref="D167:E167"/>
    <mergeCell ref="D180:I180"/>
    <mergeCell ref="A179:C179"/>
    <mergeCell ref="A180:C180"/>
    <mergeCell ref="A178:C178"/>
    <mergeCell ref="A172:C173"/>
    <mergeCell ref="J180:K180"/>
    <mergeCell ref="D175:I175"/>
    <mergeCell ref="A125:E125"/>
    <mergeCell ref="D176:I176"/>
    <mergeCell ref="D177:I177"/>
    <mergeCell ref="D174:I174"/>
    <mergeCell ref="A171:K171"/>
    <mergeCell ref="J172:K172"/>
    <mergeCell ref="J174:K174"/>
    <mergeCell ref="J173:K173"/>
    <mergeCell ref="A63:C63"/>
    <mergeCell ref="A64:C64"/>
    <mergeCell ref="A65:C65"/>
    <mergeCell ref="A87:C87"/>
    <mergeCell ref="A68:O68"/>
    <mergeCell ref="A80:E80"/>
    <mergeCell ref="A81:E81"/>
    <mergeCell ref="D87:E87"/>
    <mergeCell ref="A86:E86"/>
    <mergeCell ref="A75:Q75"/>
    <mergeCell ref="D166:E166"/>
    <mergeCell ref="D165:E165"/>
    <mergeCell ref="A116:C116"/>
    <mergeCell ref="A115:C115"/>
    <mergeCell ref="D163:E163"/>
    <mergeCell ref="D164:E164"/>
    <mergeCell ref="D162:E162"/>
    <mergeCell ref="A120:C120"/>
    <mergeCell ref="A121:C121"/>
    <mergeCell ref="A124:C124"/>
    <mergeCell ref="A76:Q76"/>
    <mergeCell ref="A88:E88"/>
    <mergeCell ref="A158:C158"/>
    <mergeCell ref="D155:E155"/>
    <mergeCell ref="D157:E157"/>
    <mergeCell ref="D116:E116"/>
    <mergeCell ref="D124:E124"/>
    <mergeCell ref="A117:C117"/>
    <mergeCell ref="A112:E112"/>
    <mergeCell ref="A119:C119"/>
    <mergeCell ref="A67:C67"/>
    <mergeCell ref="A61:C61"/>
    <mergeCell ref="A62:C62"/>
    <mergeCell ref="A66:C66"/>
    <mergeCell ref="A54:C54"/>
    <mergeCell ref="A55:C55"/>
    <mergeCell ref="A56:C56"/>
    <mergeCell ref="A57:C57"/>
    <mergeCell ref="A58:C58"/>
    <mergeCell ref="A59:C59"/>
    <mergeCell ref="A26:C26"/>
    <mergeCell ref="A40:C40"/>
    <mergeCell ref="A41:C41"/>
    <mergeCell ref="A42:C42"/>
    <mergeCell ref="A36:C36"/>
    <mergeCell ref="A37:C37"/>
    <mergeCell ref="A38:C38"/>
    <mergeCell ref="A30:C30"/>
    <mergeCell ref="A31:C31"/>
    <mergeCell ref="A32:C32"/>
    <mergeCell ref="A29:C29"/>
    <mergeCell ref="A18:C18"/>
    <mergeCell ref="A20:C20"/>
    <mergeCell ref="A50:C50"/>
    <mergeCell ref="A27:C27"/>
    <mergeCell ref="A24:C24"/>
    <mergeCell ref="A25:C25"/>
    <mergeCell ref="A46:C46"/>
    <mergeCell ref="A47:C47"/>
    <mergeCell ref="A48:C48"/>
    <mergeCell ref="A44:C44"/>
    <mergeCell ref="A33:C33"/>
    <mergeCell ref="A34:C34"/>
    <mergeCell ref="A39:C39"/>
    <mergeCell ref="A35:C35"/>
    <mergeCell ref="A45:C45"/>
    <mergeCell ref="B5:Q5"/>
    <mergeCell ref="B6:Q6"/>
    <mergeCell ref="B7:Q7"/>
    <mergeCell ref="A69:P69"/>
    <mergeCell ref="A17:C17"/>
    <mergeCell ref="J13:P13"/>
    <mergeCell ref="A21:C21"/>
    <mergeCell ref="A22:C22"/>
    <mergeCell ref="A23:C23"/>
    <mergeCell ref="A51:C51"/>
    <mergeCell ref="A19:C19"/>
    <mergeCell ref="A3:Q3"/>
    <mergeCell ref="A13:C13"/>
    <mergeCell ref="A15:C15"/>
    <mergeCell ref="A16:C16"/>
    <mergeCell ref="A10:Q10"/>
    <mergeCell ref="A11:Q11"/>
    <mergeCell ref="A12:Q12"/>
    <mergeCell ref="D13:I13"/>
    <mergeCell ref="B4:Q4"/>
    <mergeCell ref="D160:E160"/>
    <mergeCell ref="D161:E161"/>
    <mergeCell ref="A122:E122"/>
    <mergeCell ref="A123:E123"/>
    <mergeCell ref="D159:E159"/>
    <mergeCell ref="A154:E154"/>
    <mergeCell ref="A126:E126"/>
    <mergeCell ref="D120:E120"/>
    <mergeCell ref="D121:E121"/>
    <mergeCell ref="A155:C155"/>
    <mergeCell ref="A157:C157"/>
    <mergeCell ref="A28:C28"/>
    <mergeCell ref="A151:E151"/>
    <mergeCell ref="D115:E115"/>
    <mergeCell ref="A53:C53"/>
    <mergeCell ref="A49:C49"/>
    <mergeCell ref="A43:C43"/>
  </mergeCells>
  <dataValidations count="2">
    <dataValidation allowBlank="1" showInputMessage="1" showErrorMessage="1" promptTitle="Grote kost" prompt="Gelieve hiernaast het toelichtingsveld te lezen alvorens deze rubriek in te vullen." sqref="D157:E157"/>
    <dataValidation type="whole" allowBlank="1" showInputMessage="1" showErrorMessage="1" error="Gelieve een bedrag lager dan 20.000 EUR in te vullen." sqref="D83">
      <formula1>0</formula1>
      <formula2>20000</formula2>
    </dataValidation>
  </dataValidations>
  <printOptions/>
  <pageMargins left="0.31496062992125984" right="0.3937007874015748" top="0.2362204724409449" bottom="0.31496062992125984" header="0.1968503937007874" footer="0.15748031496062992"/>
  <pageSetup fitToHeight="0" horizontalDpi="600" verticalDpi="600" orientation="landscape" paperSize="9" scale="88" r:id="rId2"/>
  <headerFooter>
    <oddFooter>&amp;L&amp;F&amp;C&amp;A&amp;R&amp;P/&amp;N</oddFooter>
  </headerFooter>
  <legacyDrawing r:id="rId1"/>
</worksheet>
</file>

<file path=xl/worksheets/sheet4.xml><?xml version="1.0" encoding="utf-8"?>
<worksheet xmlns="http://schemas.openxmlformats.org/spreadsheetml/2006/main" xmlns:r="http://schemas.openxmlformats.org/officeDocument/2006/relationships">
  <dimension ref="A1:Q20"/>
  <sheetViews>
    <sheetView zoomScalePageLayoutView="0" workbookViewId="0" topLeftCell="A1">
      <selection activeCell="M40" sqref="M40"/>
    </sheetView>
  </sheetViews>
  <sheetFormatPr defaultColWidth="9.140625" defaultRowHeight="12.75"/>
  <cols>
    <col min="1" max="1" width="13.28125" style="277" customWidth="1"/>
    <col min="2" max="4" width="6.00390625" style="277" customWidth="1"/>
    <col min="5" max="7" width="6.00390625" style="277" hidden="1" customWidth="1"/>
    <col min="8" max="8" width="11.00390625" style="277" customWidth="1"/>
    <col min="9" max="10" width="11.28125" style="277" customWidth="1"/>
    <col min="11" max="12" width="11.28125" style="277" hidden="1" customWidth="1"/>
    <col min="13" max="13" width="11.28125" style="277" customWidth="1"/>
    <col min="14" max="15" width="11.28125" style="278" customWidth="1"/>
    <col min="16" max="16384" width="9.140625" style="277" customWidth="1"/>
  </cols>
  <sheetData>
    <row r="1" spans="1:17" s="21" customFormat="1" ht="30.75" customHeight="1">
      <c r="A1" s="626" t="str">
        <f>"Projectoverzicht: "&amp;E4</f>
        <v>Projectoverzicht: </v>
      </c>
      <c r="B1" s="626"/>
      <c r="C1" s="626"/>
      <c r="D1" s="626"/>
      <c r="E1" s="626"/>
      <c r="F1" s="626"/>
      <c r="G1" s="626"/>
      <c r="H1" s="626"/>
      <c r="I1" s="626"/>
      <c r="J1" s="626"/>
      <c r="K1" s="626"/>
      <c r="L1" s="626"/>
      <c r="M1" s="626"/>
      <c r="N1" s="626"/>
      <c r="O1" s="626"/>
      <c r="P1" s="20"/>
      <c r="Q1" s="20"/>
    </row>
    <row r="2" ht="10.5" thickBot="1">
      <c r="A2" s="302" t="s">
        <v>150</v>
      </c>
    </row>
    <row r="3" spans="1:15" s="17" customFormat="1" ht="10.5">
      <c r="A3" s="468" t="s">
        <v>87</v>
      </c>
      <c r="B3" s="469"/>
      <c r="C3" s="469"/>
      <c r="D3" s="469"/>
      <c r="E3" s="469"/>
      <c r="F3" s="469"/>
      <c r="G3" s="469"/>
      <c r="H3" s="469"/>
      <c r="I3" s="469"/>
      <c r="J3" s="469"/>
      <c r="K3" s="469"/>
      <c r="L3" s="469"/>
      <c r="M3" s="469"/>
      <c r="N3" s="469"/>
      <c r="O3" s="470"/>
    </row>
    <row r="4" spans="1:15" s="17" customFormat="1" ht="10.5">
      <c r="A4" s="565" t="s">
        <v>77</v>
      </c>
      <c r="B4" s="566"/>
      <c r="C4" s="566"/>
      <c r="D4" s="566"/>
      <c r="E4" s="622"/>
      <c r="F4" s="622"/>
      <c r="G4" s="622"/>
      <c r="H4" s="622"/>
      <c r="I4" s="622"/>
      <c r="J4" s="622"/>
      <c r="K4" s="622"/>
      <c r="L4" s="622"/>
      <c r="M4" s="622"/>
      <c r="N4" s="622"/>
      <c r="O4" s="623"/>
    </row>
    <row r="5" spans="1:15" s="17" customFormat="1" ht="10.5">
      <c r="A5" s="624" t="s">
        <v>148</v>
      </c>
      <c r="B5" s="625"/>
      <c r="C5" s="625"/>
      <c r="D5" s="625"/>
      <c r="E5" s="622"/>
      <c r="F5" s="622"/>
      <c r="G5" s="622"/>
      <c r="H5" s="622"/>
      <c r="I5" s="622"/>
      <c r="J5" s="622"/>
      <c r="K5" s="622"/>
      <c r="L5" s="622"/>
      <c r="M5" s="622"/>
      <c r="N5" s="622"/>
      <c r="O5" s="623"/>
    </row>
    <row r="6" spans="1:15" s="17" customFormat="1" ht="10.5">
      <c r="A6" s="624" t="s">
        <v>78</v>
      </c>
      <c r="B6" s="625"/>
      <c r="C6" s="625"/>
      <c r="D6" s="625"/>
      <c r="E6" s="622"/>
      <c r="F6" s="622"/>
      <c r="G6" s="622"/>
      <c r="H6" s="622"/>
      <c r="I6" s="622"/>
      <c r="J6" s="622"/>
      <c r="K6" s="622"/>
      <c r="L6" s="622"/>
      <c r="M6" s="622"/>
      <c r="N6" s="622"/>
      <c r="O6" s="623"/>
    </row>
    <row r="7" spans="1:15" s="17" customFormat="1" ht="10.5">
      <c r="A7" s="624" t="s">
        <v>116</v>
      </c>
      <c r="B7" s="625"/>
      <c r="C7" s="625"/>
      <c r="D7" s="625"/>
      <c r="E7" s="622"/>
      <c r="F7" s="622"/>
      <c r="G7" s="622"/>
      <c r="H7" s="622"/>
      <c r="I7" s="622"/>
      <c r="J7" s="622"/>
      <c r="K7" s="622"/>
      <c r="L7" s="622"/>
      <c r="M7" s="622"/>
      <c r="N7" s="622"/>
      <c r="O7" s="623"/>
    </row>
    <row r="8" spans="1:15" s="17" customFormat="1" ht="36" customHeight="1" thickBot="1">
      <c r="A8" s="399" t="s">
        <v>81</v>
      </c>
      <c r="B8" s="400"/>
      <c r="C8" s="400"/>
      <c r="D8" s="400"/>
      <c r="E8" s="643"/>
      <c r="F8" s="643"/>
      <c r="G8" s="643"/>
      <c r="H8" s="643"/>
      <c r="I8" s="643"/>
      <c r="J8" s="643"/>
      <c r="K8" s="643"/>
      <c r="L8" s="643"/>
      <c r="M8" s="643"/>
      <c r="N8" s="643"/>
      <c r="O8" s="644"/>
    </row>
    <row r="10" ht="10.5" thickBot="1"/>
    <row r="11" spans="1:15" ht="25.5" customHeight="1" thickBot="1">
      <c r="A11" s="632" t="s">
        <v>74</v>
      </c>
      <c r="B11" s="633"/>
      <c r="C11" s="633"/>
      <c r="D11" s="633"/>
      <c r="E11" s="633"/>
      <c r="F11" s="633"/>
      <c r="G11" s="633"/>
      <c r="H11" s="633"/>
      <c r="I11" s="633"/>
      <c r="J11" s="633"/>
      <c r="K11" s="633"/>
      <c r="L11" s="633"/>
      <c r="M11" s="634"/>
      <c r="N11" s="634"/>
      <c r="O11" s="635"/>
    </row>
    <row r="12" spans="1:15" ht="10.5" customHeight="1">
      <c r="A12" s="638" t="s">
        <v>117</v>
      </c>
      <c r="B12" s="629" t="s">
        <v>53</v>
      </c>
      <c r="C12" s="630"/>
      <c r="D12" s="630"/>
      <c r="E12" s="630"/>
      <c r="F12" s="630"/>
      <c r="G12" s="630"/>
      <c r="H12" s="631"/>
      <c r="I12" s="627" t="s">
        <v>119</v>
      </c>
      <c r="J12" s="642" t="s">
        <v>120</v>
      </c>
      <c r="K12" s="642" t="s">
        <v>121</v>
      </c>
      <c r="L12" s="639" t="s">
        <v>122</v>
      </c>
      <c r="M12" s="641" t="s">
        <v>112</v>
      </c>
      <c r="N12" s="636" t="s">
        <v>75</v>
      </c>
      <c r="O12" s="637" t="s">
        <v>123</v>
      </c>
    </row>
    <row r="13" spans="1:15" ht="10.5">
      <c r="A13" s="638"/>
      <c r="B13" s="279" t="s">
        <v>65</v>
      </c>
      <c r="C13" s="280" t="s">
        <v>57</v>
      </c>
      <c r="D13" s="280" t="s">
        <v>58</v>
      </c>
      <c r="E13" s="280" t="s">
        <v>59</v>
      </c>
      <c r="F13" s="280" t="s">
        <v>60</v>
      </c>
      <c r="G13" s="280" t="s">
        <v>61</v>
      </c>
      <c r="H13" s="281" t="s">
        <v>41</v>
      </c>
      <c r="I13" s="628"/>
      <c r="J13" s="636"/>
      <c r="K13" s="636"/>
      <c r="L13" s="640"/>
      <c r="M13" s="641"/>
      <c r="N13" s="636"/>
      <c r="O13" s="637"/>
    </row>
    <row r="14" spans="1:15" ht="10.5">
      <c r="A14" s="306" t="s">
        <v>66</v>
      </c>
      <c r="B14" s="282"/>
      <c r="C14" s="283"/>
      <c r="D14" s="283"/>
      <c r="E14" s="283"/>
      <c r="F14" s="283"/>
      <c r="G14" s="283"/>
      <c r="H14" s="290">
        <f>SUM(B14:G14)</f>
        <v>0</v>
      </c>
      <c r="I14" s="282"/>
      <c r="J14" s="284"/>
      <c r="K14" s="284"/>
      <c r="L14" s="285"/>
      <c r="M14" s="291">
        <f>SUM(I14:L14)</f>
        <v>0</v>
      </c>
      <c r="N14" s="286"/>
      <c r="O14" s="290">
        <f>M14*N14</f>
        <v>0</v>
      </c>
    </row>
    <row r="15" spans="1:15" ht="10.5">
      <c r="A15" s="306" t="s">
        <v>67</v>
      </c>
      <c r="B15" s="282"/>
      <c r="C15" s="283"/>
      <c r="D15" s="283"/>
      <c r="E15" s="283"/>
      <c r="F15" s="283"/>
      <c r="G15" s="283"/>
      <c r="H15" s="290">
        <f>SUM(B15:G15)</f>
        <v>0</v>
      </c>
      <c r="I15" s="282"/>
      <c r="J15" s="284"/>
      <c r="K15" s="284"/>
      <c r="L15" s="285"/>
      <c r="M15" s="291">
        <f>SUM(I15:L15)</f>
        <v>0</v>
      </c>
      <c r="N15" s="286"/>
      <c r="O15" s="290">
        <f>M15*N15</f>
        <v>0</v>
      </c>
    </row>
    <row r="16" spans="1:15" ht="10.5">
      <c r="A16" s="306" t="s">
        <v>68</v>
      </c>
      <c r="B16" s="282"/>
      <c r="C16" s="283"/>
      <c r="D16" s="283"/>
      <c r="E16" s="283"/>
      <c r="F16" s="283"/>
      <c r="G16" s="283"/>
      <c r="H16" s="290">
        <f>SUM(B16:G16)</f>
        <v>0</v>
      </c>
      <c r="I16" s="282"/>
      <c r="J16" s="284"/>
      <c r="K16" s="284"/>
      <c r="L16" s="285"/>
      <c r="M16" s="291">
        <f>SUM(I16:L16)</f>
        <v>0</v>
      </c>
      <c r="N16" s="286"/>
      <c r="O16" s="290">
        <f>M16*N16</f>
        <v>0</v>
      </c>
    </row>
    <row r="17" spans="1:15" ht="10.5">
      <c r="A17" s="306" t="s">
        <v>69</v>
      </c>
      <c r="B17" s="282"/>
      <c r="C17" s="283"/>
      <c r="D17" s="283"/>
      <c r="E17" s="283"/>
      <c r="F17" s="283"/>
      <c r="G17" s="283"/>
      <c r="H17" s="290">
        <f>SUM(B17:G17)</f>
        <v>0</v>
      </c>
      <c r="I17" s="282"/>
      <c r="J17" s="284"/>
      <c r="K17" s="284"/>
      <c r="L17" s="285"/>
      <c r="M17" s="291">
        <f>SUM(I17:L17)</f>
        <v>0</v>
      </c>
      <c r="N17" s="286"/>
      <c r="O17" s="290">
        <f>M17*N17</f>
        <v>0</v>
      </c>
    </row>
    <row r="18" spans="1:15" ht="10.5" thickBot="1">
      <c r="A18" s="306" t="s">
        <v>70</v>
      </c>
      <c r="B18" s="282"/>
      <c r="C18" s="283"/>
      <c r="D18" s="283"/>
      <c r="E18" s="283"/>
      <c r="F18" s="283"/>
      <c r="G18" s="283"/>
      <c r="H18" s="290">
        <f>SUM(B18:G18)</f>
        <v>0</v>
      </c>
      <c r="I18" s="282"/>
      <c r="J18" s="284"/>
      <c r="K18" s="284"/>
      <c r="L18" s="285"/>
      <c r="M18" s="291">
        <f>SUM(I18:L18)</f>
        <v>0</v>
      </c>
      <c r="N18" s="286"/>
      <c r="O18" s="290">
        <f>M18*N18</f>
        <v>0</v>
      </c>
    </row>
    <row r="19" spans="1:15" s="288" customFormat="1" ht="10.5" thickBot="1">
      <c r="A19" s="287" t="s">
        <v>112</v>
      </c>
      <c r="B19" s="292"/>
      <c r="C19" s="293"/>
      <c r="D19" s="293"/>
      <c r="E19" s="293"/>
      <c r="F19" s="293"/>
      <c r="G19" s="293"/>
      <c r="H19" s="294">
        <f aca="true" t="shared" si="0" ref="H19:M19">SUM(H14:H18)</f>
        <v>0</v>
      </c>
      <c r="I19" s="292">
        <f t="shared" si="0"/>
        <v>0</v>
      </c>
      <c r="J19" s="292">
        <f t="shared" si="0"/>
        <v>0</v>
      </c>
      <c r="K19" s="292">
        <f t="shared" si="0"/>
        <v>0</v>
      </c>
      <c r="L19" s="292">
        <f t="shared" si="0"/>
        <v>0</v>
      </c>
      <c r="M19" s="292">
        <f t="shared" si="0"/>
        <v>0</v>
      </c>
      <c r="N19" s="293"/>
      <c r="O19" s="294">
        <f>SUM(O14:O18)</f>
        <v>0</v>
      </c>
    </row>
    <row r="20" spans="1:15" ht="10.5">
      <c r="A20" s="277" t="s">
        <v>118</v>
      </c>
      <c r="B20" s="289"/>
      <c r="C20" s="289"/>
      <c r="D20" s="289"/>
      <c r="E20" s="289"/>
      <c r="F20" s="289"/>
      <c r="G20" s="289"/>
      <c r="H20" s="289"/>
      <c r="I20" s="289"/>
      <c r="J20" s="289"/>
      <c r="K20" s="289"/>
      <c r="L20" s="289"/>
      <c r="M20" s="289"/>
      <c r="N20" s="289"/>
      <c r="O20" s="289"/>
    </row>
  </sheetData>
  <sheetProtection password="C666" sheet="1" formatCells="0" formatColumns="0" formatRows="0"/>
  <mergeCells count="22">
    <mergeCell ref="L12:L13"/>
    <mergeCell ref="M12:M13"/>
    <mergeCell ref="J12:J13"/>
    <mergeCell ref="K12:K13"/>
    <mergeCell ref="E7:O7"/>
    <mergeCell ref="E8:O8"/>
    <mergeCell ref="A1:O1"/>
    <mergeCell ref="A8:D8"/>
    <mergeCell ref="I12:I13"/>
    <mergeCell ref="B12:H12"/>
    <mergeCell ref="A11:O11"/>
    <mergeCell ref="A3:O3"/>
    <mergeCell ref="N12:N13"/>
    <mergeCell ref="O12:O13"/>
    <mergeCell ref="A12:A13"/>
    <mergeCell ref="E4:O4"/>
    <mergeCell ref="E5:O5"/>
    <mergeCell ref="E6:O6"/>
    <mergeCell ref="A6:D6"/>
    <mergeCell ref="A7:D7"/>
    <mergeCell ref="A4:D4"/>
    <mergeCell ref="A5:D5"/>
  </mergeCells>
  <printOptions/>
  <pageMargins left="0.7086614173228347" right="0.7086614173228347" top="0.7480314960629921" bottom="0.7480314960629921" header="0.31496062992125984" footer="0.31496062992125984"/>
  <pageSetup horizontalDpi="600" verticalDpi="600" orientation="landscape" paperSize="9" scale="94"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dimension ref="A1:Z183"/>
  <sheetViews>
    <sheetView zoomScalePageLayoutView="0" workbookViewId="0" topLeftCell="A94">
      <selection activeCell="D185" sqref="D185"/>
    </sheetView>
  </sheetViews>
  <sheetFormatPr defaultColWidth="9.140625" defaultRowHeight="21" customHeight="1"/>
  <cols>
    <col min="1" max="1" width="26.7109375" style="17" customWidth="1"/>
    <col min="2" max="2" width="13.8515625" style="17" customWidth="1"/>
    <col min="3" max="3" width="11.7109375" style="17" customWidth="1"/>
    <col min="4" max="4" width="13.421875" style="17" customWidth="1"/>
    <col min="5" max="5" width="11.421875" style="17" customWidth="1"/>
    <col min="6" max="6" width="9.57421875" style="17" customWidth="1"/>
    <col min="7" max="7" width="9.57421875" style="18" customWidth="1"/>
    <col min="8" max="9" width="9.57421875" style="17" hidden="1" customWidth="1"/>
    <col min="10" max="10" width="9.57421875" style="18" hidden="1" customWidth="1"/>
    <col min="11" max="13" width="5.57421875" style="18" customWidth="1"/>
    <col min="14" max="15" width="5.57421875" style="17" customWidth="1"/>
    <col min="16" max="16" width="7.140625" style="17" customWidth="1"/>
    <col min="17" max="17" width="5.8515625" style="17" customWidth="1"/>
    <col min="18" max="18" width="6.00390625" style="17" customWidth="1"/>
    <col min="19" max="19" width="5.8515625" style="17" customWidth="1"/>
    <col min="20" max="22" width="5.8515625" style="17" hidden="1" customWidth="1"/>
    <col min="23" max="23" width="5.8515625" style="17" customWidth="1"/>
    <col min="24" max="24" width="14.00390625" style="17" customWidth="1"/>
    <col min="25" max="25" width="10.421875" style="19" customWidth="1"/>
    <col min="26" max="26" width="8.8515625" style="19" customWidth="1"/>
    <col min="27" max="16384" width="9.140625" style="17" customWidth="1"/>
  </cols>
  <sheetData>
    <row r="1" spans="1:17" ht="21" customHeight="1" hidden="1">
      <c r="A1" s="17" t="s">
        <v>128</v>
      </c>
      <c r="B1" s="17" t="s">
        <v>129</v>
      </c>
      <c r="C1" s="17" t="s">
        <v>130</v>
      </c>
      <c r="D1" s="17" t="s">
        <v>131</v>
      </c>
      <c r="F1" s="17" t="s">
        <v>42</v>
      </c>
      <c r="G1" s="18">
        <v>0.02</v>
      </c>
      <c r="H1" s="17" t="s">
        <v>43</v>
      </c>
      <c r="I1" s="17">
        <v>0.01</v>
      </c>
      <c r="J1" s="18" t="s">
        <v>44</v>
      </c>
      <c r="K1" s="18">
        <v>0.03</v>
      </c>
      <c r="L1" s="18" t="s">
        <v>45</v>
      </c>
      <c r="M1" s="18">
        <v>0.06</v>
      </c>
      <c r="N1" s="17" t="s">
        <v>46</v>
      </c>
      <c r="O1" s="17">
        <v>0.01</v>
      </c>
      <c r="P1" s="17" t="s">
        <v>47</v>
      </c>
      <c r="Q1" s="17">
        <v>1.55</v>
      </c>
    </row>
    <row r="2" spans="1:26" s="21" customFormat="1" ht="21" customHeight="1">
      <c r="A2" s="460" t="str">
        <f>"Kostenstaat eindverslag : "&amp;B7</f>
        <v>Kostenstaat eindverslag : </v>
      </c>
      <c r="B2" s="460"/>
      <c r="C2" s="460"/>
      <c r="D2" s="460"/>
      <c r="E2" s="460"/>
      <c r="F2" s="460"/>
      <c r="G2" s="460"/>
      <c r="H2" s="460"/>
      <c r="I2" s="460"/>
      <c r="J2" s="460"/>
      <c r="K2" s="460"/>
      <c r="L2" s="460"/>
      <c r="M2" s="460"/>
      <c r="N2" s="460"/>
      <c r="O2" s="460"/>
      <c r="P2" s="460"/>
      <c r="Q2" s="460"/>
      <c r="R2" s="460"/>
      <c r="S2" s="460"/>
      <c r="T2" s="460"/>
      <c r="U2" s="460"/>
      <c r="V2" s="460"/>
      <c r="W2" s="460"/>
      <c r="X2" s="460"/>
      <c r="Y2" s="20"/>
      <c r="Z2" s="20"/>
    </row>
    <row r="3" ht="21" customHeight="1" thickBot="1"/>
    <row r="4" spans="1:24" ht="21" customHeight="1">
      <c r="A4" s="468" t="s">
        <v>87</v>
      </c>
      <c r="B4" s="469"/>
      <c r="C4" s="469"/>
      <c r="D4" s="469"/>
      <c r="E4" s="469"/>
      <c r="F4" s="469"/>
      <c r="G4" s="469"/>
      <c r="H4" s="469"/>
      <c r="I4" s="469"/>
      <c r="J4" s="469"/>
      <c r="K4" s="469"/>
      <c r="L4" s="469"/>
      <c r="M4" s="469"/>
      <c r="N4" s="469"/>
      <c r="O4" s="469"/>
      <c r="P4" s="469"/>
      <c r="Q4" s="469"/>
      <c r="R4" s="469"/>
      <c r="S4" s="469"/>
      <c r="T4" s="469"/>
      <c r="U4" s="469"/>
      <c r="V4" s="469"/>
      <c r="W4" s="469"/>
      <c r="X4" s="470"/>
    </row>
    <row r="5" spans="1:24" ht="21" customHeight="1">
      <c r="A5" s="16" t="s">
        <v>77</v>
      </c>
      <c r="B5" s="446"/>
      <c r="C5" s="446"/>
      <c r="D5" s="446"/>
      <c r="E5" s="446"/>
      <c r="F5" s="446"/>
      <c r="G5" s="446"/>
      <c r="H5" s="446"/>
      <c r="I5" s="446"/>
      <c r="J5" s="446"/>
      <c r="K5" s="446"/>
      <c r="L5" s="446"/>
      <c r="M5" s="446"/>
      <c r="N5" s="446"/>
      <c r="O5" s="446"/>
      <c r="P5" s="446"/>
      <c r="Q5" s="446"/>
      <c r="R5" s="446"/>
      <c r="S5" s="446"/>
      <c r="T5" s="446"/>
      <c r="U5" s="446"/>
      <c r="V5" s="446"/>
      <c r="W5" s="446"/>
      <c r="X5" s="447"/>
    </row>
    <row r="6" spans="1:24" ht="21" customHeight="1">
      <c r="A6" s="15" t="s">
        <v>78</v>
      </c>
      <c r="B6" s="446"/>
      <c r="C6" s="446"/>
      <c r="D6" s="446"/>
      <c r="E6" s="446"/>
      <c r="F6" s="446"/>
      <c r="G6" s="446"/>
      <c r="H6" s="446"/>
      <c r="I6" s="446"/>
      <c r="J6" s="446"/>
      <c r="K6" s="446"/>
      <c r="L6" s="446"/>
      <c r="M6" s="446"/>
      <c r="N6" s="446"/>
      <c r="O6" s="446"/>
      <c r="P6" s="446"/>
      <c r="Q6" s="446"/>
      <c r="R6" s="446"/>
      <c r="S6" s="446"/>
      <c r="T6" s="446"/>
      <c r="U6" s="446"/>
      <c r="V6" s="446"/>
      <c r="W6" s="446"/>
      <c r="X6" s="447"/>
    </row>
    <row r="7" spans="1:24" ht="21" customHeight="1">
      <c r="A7" s="15" t="s">
        <v>80</v>
      </c>
      <c r="B7" s="446"/>
      <c r="C7" s="446"/>
      <c r="D7" s="446"/>
      <c r="E7" s="446"/>
      <c r="F7" s="446"/>
      <c r="G7" s="446"/>
      <c r="H7" s="446"/>
      <c r="I7" s="446"/>
      <c r="J7" s="446"/>
      <c r="K7" s="446"/>
      <c r="L7" s="446"/>
      <c r="M7" s="446"/>
      <c r="N7" s="446"/>
      <c r="O7" s="446"/>
      <c r="P7" s="446"/>
      <c r="Q7" s="446"/>
      <c r="R7" s="446"/>
      <c r="S7" s="446"/>
      <c r="T7" s="446"/>
      <c r="U7" s="446"/>
      <c r="V7" s="446"/>
      <c r="W7" s="446"/>
      <c r="X7" s="447"/>
    </row>
    <row r="8" spans="1:24" ht="35.25" customHeight="1" thickBot="1">
      <c r="A8" s="22" t="s">
        <v>81</v>
      </c>
      <c r="B8" s="472"/>
      <c r="C8" s="472"/>
      <c r="D8" s="472"/>
      <c r="E8" s="472"/>
      <c r="F8" s="472"/>
      <c r="G8" s="472"/>
      <c r="H8" s="472"/>
      <c r="I8" s="472"/>
      <c r="J8" s="472"/>
      <c r="K8" s="472"/>
      <c r="L8" s="472"/>
      <c r="M8" s="472"/>
      <c r="N8" s="472"/>
      <c r="O8" s="472"/>
      <c r="P8" s="472"/>
      <c r="Q8" s="472"/>
      <c r="R8" s="472"/>
      <c r="S8" s="472"/>
      <c r="T8" s="472"/>
      <c r="U8" s="472"/>
      <c r="V8" s="472"/>
      <c r="W8" s="472"/>
      <c r="X8" s="473"/>
    </row>
    <row r="9" ht="21" customHeight="1" thickBot="1"/>
    <row r="10" spans="1:24" ht="21" customHeight="1" thickBot="1">
      <c r="A10" s="673" t="s">
        <v>151</v>
      </c>
      <c r="B10" s="674"/>
      <c r="C10" s="674"/>
      <c r="D10" s="674"/>
      <c r="E10" s="674"/>
      <c r="F10" s="674"/>
      <c r="G10" s="674"/>
      <c r="H10" s="674"/>
      <c r="I10" s="674"/>
      <c r="J10" s="674"/>
      <c r="K10" s="674"/>
      <c r="L10" s="674"/>
      <c r="M10" s="674"/>
      <c r="N10" s="674"/>
      <c r="O10" s="674"/>
      <c r="P10" s="674"/>
      <c r="Q10" s="674"/>
      <c r="R10" s="674"/>
      <c r="S10" s="674"/>
      <c r="T10" s="674"/>
      <c r="U10" s="674"/>
      <c r="V10" s="674"/>
      <c r="W10" s="674"/>
      <c r="X10" s="675"/>
    </row>
    <row r="11" spans="1:25" ht="21" customHeight="1">
      <c r="A11" s="676" t="s">
        <v>152</v>
      </c>
      <c r="B11" s="677"/>
      <c r="C11" s="678"/>
      <c r="D11" s="679"/>
      <c r="E11" s="679"/>
      <c r="F11" s="680" t="s">
        <v>153</v>
      </c>
      <c r="G11" s="681"/>
      <c r="H11" s="681"/>
      <c r="I11" s="681"/>
      <c r="J11" s="681"/>
      <c r="K11" s="681"/>
      <c r="L11" s="681"/>
      <c r="M11" s="681"/>
      <c r="N11" s="681"/>
      <c r="O11" s="681"/>
      <c r="P11" s="681"/>
      <c r="Q11" s="681"/>
      <c r="R11" s="681"/>
      <c r="S11" s="681"/>
      <c r="T11" s="681"/>
      <c r="U11" s="681"/>
      <c r="V11" s="681"/>
      <c r="W11" s="681"/>
      <c r="X11" s="682"/>
      <c r="Y11" s="209"/>
    </row>
    <row r="12" spans="1:25" ht="21" customHeight="1">
      <c r="A12" s="420" t="s">
        <v>154</v>
      </c>
      <c r="B12" s="421"/>
      <c r="C12" s="689"/>
      <c r="D12" s="690"/>
      <c r="E12" s="690"/>
      <c r="F12" s="683"/>
      <c r="G12" s="684"/>
      <c r="H12" s="684"/>
      <c r="I12" s="684"/>
      <c r="J12" s="684"/>
      <c r="K12" s="684"/>
      <c r="L12" s="684"/>
      <c r="M12" s="684"/>
      <c r="N12" s="684"/>
      <c r="O12" s="684"/>
      <c r="P12" s="684"/>
      <c r="Q12" s="684"/>
      <c r="R12" s="684"/>
      <c r="S12" s="684"/>
      <c r="T12" s="684"/>
      <c r="U12" s="684"/>
      <c r="V12" s="684"/>
      <c r="W12" s="684"/>
      <c r="X12" s="685"/>
      <c r="Y12" s="209"/>
    </row>
    <row r="13" spans="1:25" ht="21" customHeight="1">
      <c r="A13" s="565" t="s">
        <v>155</v>
      </c>
      <c r="B13" s="566"/>
      <c r="C13" s="668"/>
      <c r="D13" s="669"/>
      <c r="E13" s="669"/>
      <c r="F13" s="683"/>
      <c r="G13" s="684"/>
      <c r="H13" s="684"/>
      <c r="I13" s="684"/>
      <c r="J13" s="684"/>
      <c r="K13" s="684"/>
      <c r="L13" s="684"/>
      <c r="M13" s="684"/>
      <c r="N13" s="684"/>
      <c r="O13" s="684"/>
      <c r="P13" s="684"/>
      <c r="Q13" s="684"/>
      <c r="R13" s="684"/>
      <c r="S13" s="684"/>
      <c r="T13" s="684"/>
      <c r="U13" s="684"/>
      <c r="V13" s="684"/>
      <c r="W13" s="684"/>
      <c r="X13" s="685"/>
      <c r="Y13" s="209"/>
    </row>
    <row r="14" spans="1:25" ht="21" customHeight="1">
      <c r="A14" s="670" t="s">
        <v>156</v>
      </c>
      <c r="B14" s="671"/>
      <c r="C14" s="672"/>
      <c r="D14" s="669"/>
      <c r="E14" s="669"/>
      <c r="F14" s="683"/>
      <c r="G14" s="684"/>
      <c r="H14" s="684"/>
      <c r="I14" s="684"/>
      <c r="J14" s="684"/>
      <c r="K14" s="684"/>
      <c r="L14" s="684"/>
      <c r="M14" s="684"/>
      <c r="N14" s="684"/>
      <c r="O14" s="684"/>
      <c r="P14" s="684"/>
      <c r="Q14" s="684"/>
      <c r="R14" s="684"/>
      <c r="S14" s="684"/>
      <c r="T14" s="684"/>
      <c r="U14" s="684"/>
      <c r="V14" s="684"/>
      <c r="W14" s="684"/>
      <c r="X14" s="685"/>
      <c r="Y14" s="209"/>
    </row>
    <row r="15" spans="1:25" ht="21" customHeight="1">
      <c r="A15" s="565" t="s">
        <v>12</v>
      </c>
      <c r="B15" s="566"/>
      <c r="C15" s="668"/>
      <c r="D15" s="669"/>
      <c r="E15" s="669"/>
      <c r="F15" s="683"/>
      <c r="G15" s="684"/>
      <c r="H15" s="684"/>
      <c r="I15" s="684"/>
      <c r="J15" s="684"/>
      <c r="K15" s="684"/>
      <c r="L15" s="684"/>
      <c r="M15" s="684"/>
      <c r="N15" s="684"/>
      <c r="O15" s="684"/>
      <c r="P15" s="684"/>
      <c r="Q15" s="684"/>
      <c r="R15" s="684"/>
      <c r="S15" s="684"/>
      <c r="T15" s="684"/>
      <c r="U15" s="684"/>
      <c r="V15" s="684"/>
      <c r="W15" s="684"/>
      <c r="X15" s="685"/>
      <c r="Y15" s="209"/>
    </row>
    <row r="16" spans="1:25" ht="21" customHeight="1">
      <c r="A16" s="670" t="s">
        <v>157</v>
      </c>
      <c r="B16" s="671"/>
      <c r="C16" s="672"/>
      <c r="D16" s="669"/>
      <c r="E16" s="669"/>
      <c r="F16" s="683"/>
      <c r="G16" s="684"/>
      <c r="H16" s="684"/>
      <c r="I16" s="684"/>
      <c r="J16" s="684"/>
      <c r="K16" s="684"/>
      <c r="L16" s="684"/>
      <c r="M16" s="684"/>
      <c r="N16" s="684"/>
      <c r="O16" s="684"/>
      <c r="P16" s="684"/>
      <c r="Q16" s="684"/>
      <c r="R16" s="684"/>
      <c r="S16" s="684"/>
      <c r="T16" s="684"/>
      <c r="U16" s="684"/>
      <c r="V16" s="684"/>
      <c r="W16" s="684"/>
      <c r="X16" s="685"/>
      <c r="Y16" s="209"/>
    </row>
    <row r="17" spans="1:25" ht="21" customHeight="1">
      <c r="A17" s="565" t="s">
        <v>158</v>
      </c>
      <c r="B17" s="566"/>
      <c r="C17" s="668"/>
      <c r="D17" s="669"/>
      <c r="E17" s="669"/>
      <c r="F17" s="683"/>
      <c r="G17" s="684"/>
      <c r="H17" s="684"/>
      <c r="I17" s="684"/>
      <c r="J17" s="684"/>
      <c r="K17" s="684"/>
      <c r="L17" s="684"/>
      <c r="M17" s="684"/>
      <c r="N17" s="684"/>
      <c r="O17" s="684"/>
      <c r="P17" s="684"/>
      <c r="Q17" s="684"/>
      <c r="R17" s="684"/>
      <c r="S17" s="684"/>
      <c r="T17" s="684"/>
      <c r="U17" s="684"/>
      <c r="V17" s="684"/>
      <c r="W17" s="684"/>
      <c r="X17" s="685"/>
      <c r="Y17" s="209"/>
    </row>
    <row r="18" spans="1:25" ht="21" customHeight="1" thickBot="1">
      <c r="A18" s="567" t="s">
        <v>159</v>
      </c>
      <c r="B18" s="568"/>
      <c r="C18" s="666"/>
      <c r="D18" s="667"/>
      <c r="E18" s="667"/>
      <c r="F18" s="686"/>
      <c r="G18" s="687"/>
      <c r="H18" s="687"/>
      <c r="I18" s="687"/>
      <c r="J18" s="687"/>
      <c r="K18" s="687"/>
      <c r="L18" s="687"/>
      <c r="M18" s="687"/>
      <c r="N18" s="687"/>
      <c r="O18" s="687"/>
      <c r="P18" s="687"/>
      <c r="Q18" s="687"/>
      <c r="R18" s="687"/>
      <c r="S18" s="687"/>
      <c r="T18" s="687"/>
      <c r="U18" s="687"/>
      <c r="V18" s="687"/>
      <c r="W18" s="687"/>
      <c r="X18" s="688"/>
      <c r="Y18" s="209"/>
    </row>
    <row r="19" ht="21" customHeight="1" thickBot="1"/>
    <row r="20" spans="1:26" ht="34.5" customHeight="1" thickBot="1">
      <c r="A20" s="341" t="s">
        <v>92</v>
      </c>
      <c r="B20" s="342"/>
      <c r="C20" s="342"/>
      <c r="D20" s="342"/>
      <c r="E20" s="342"/>
      <c r="F20" s="342"/>
      <c r="G20" s="342"/>
      <c r="H20" s="342"/>
      <c r="I20" s="342"/>
      <c r="J20" s="342"/>
      <c r="K20" s="342"/>
      <c r="L20" s="342"/>
      <c r="M20" s="342"/>
      <c r="N20" s="342"/>
      <c r="O20" s="342"/>
      <c r="P20" s="342"/>
      <c r="Q20" s="342"/>
      <c r="R20" s="342"/>
      <c r="S20" s="342"/>
      <c r="T20" s="342"/>
      <c r="U20" s="342"/>
      <c r="V20" s="342"/>
      <c r="W20" s="342"/>
      <c r="X20" s="343"/>
      <c r="Y20" s="17"/>
      <c r="Z20" s="17"/>
    </row>
    <row r="21" spans="1:24" s="24" customFormat="1" ht="21" customHeight="1" thickBot="1">
      <c r="A21" s="23"/>
      <c r="B21" s="23"/>
      <c r="C21" s="23"/>
      <c r="D21" s="23"/>
      <c r="E21" s="23"/>
      <c r="G21" s="23"/>
      <c r="H21" s="23"/>
      <c r="I21" s="23"/>
      <c r="J21" s="23"/>
      <c r="K21" s="23"/>
      <c r="L21" s="23"/>
      <c r="M21" s="23"/>
      <c r="N21" s="23"/>
      <c r="O21" s="23"/>
      <c r="P21" s="23"/>
      <c r="Q21" s="23"/>
      <c r="R21" s="23"/>
      <c r="S21" s="23"/>
      <c r="T21" s="23"/>
      <c r="U21" s="23"/>
      <c r="V21" s="23"/>
      <c r="W21" s="23"/>
      <c r="X21" s="23"/>
    </row>
    <row r="22" spans="1:26" ht="21" customHeight="1" thickBot="1">
      <c r="A22" s="344" t="s">
        <v>95</v>
      </c>
      <c r="B22" s="345"/>
      <c r="C22" s="345"/>
      <c r="D22" s="345"/>
      <c r="E22" s="345"/>
      <c r="F22" s="345"/>
      <c r="G22" s="345"/>
      <c r="H22" s="345"/>
      <c r="I22" s="345"/>
      <c r="J22" s="345"/>
      <c r="K22" s="345"/>
      <c r="L22" s="345"/>
      <c r="M22" s="345"/>
      <c r="N22" s="345"/>
      <c r="O22" s="345"/>
      <c r="P22" s="345"/>
      <c r="Q22" s="345"/>
      <c r="R22" s="345"/>
      <c r="S22" s="345"/>
      <c r="T22" s="345"/>
      <c r="U22" s="345"/>
      <c r="V22" s="345"/>
      <c r="W22" s="345"/>
      <c r="X22" s="346"/>
      <c r="Y22" s="17"/>
      <c r="Z22" s="17"/>
    </row>
    <row r="23" spans="1:26" ht="38.25" customHeight="1">
      <c r="A23" s="426" t="s">
        <v>14</v>
      </c>
      <c r="B23" s="427"/>
      <c r="C23" s="427"/>
      <c r="D23" s="427"/>
      <c r="E23" s="347" t="s">
        <v>136</v>
      </c>
      <c r="F23" s="348"/>
      <c r="G23" s="348"/>
      <c r="H23" s="348"/>
      <c r="I23" s="348"/>
      <c r="J23" s="349"/>
      <c r="K23" s="476" t="s">
        <v>137</v>
      </c>
      <c r="L23" s="477"/>
      <c r="M23" s="477"/>
      <c r="N23" s="477"/>
      <c r="O23" s="477"/>
      <c r="P23" s="478"/>
      <c r="Q23" s="347" t="s">
        <v>160</v>
      </c>
      <c r="R23" s="348"/>
      <c r="S23" s="348"/>
      <c r="T23" s="348"/>
      <c r="U23" s="348"/>
      <c r="V23" s="348"/>
      <c r="W23" s="349"/>
      <c r="X23" s="25" t="s">
        <v>93</v>
      </c>
      <c r="Y23" s="17"/>
      <c r="Z23" s="17"/>
    </row>
    <row r="24" spans="1:26" ht="90.75" customHeight="1" thickBot="1">
      <c r="A24" s="461" t="s">
        <v>84</v>
      </c>
      <c r="B24" s="462"/>
      <c r="C24" s="463"/>
      <c r="D24" s="26" t="s">
        <v>82</v>
      </c>
      <c r="E24" s="27" t="s">
        <v>6</v>
      </c>
      <c r="F24" s="28" t="s">
        <v>7</v>
      </c>
      <c r="G24" s="28" t="s">
        <v>8</v>
      </c>
      <c r="H24" s="28" t="s">
        <v>9</v>
      </c>
      <c r="I24" s="28" t="s">
        <v>32</v>
      </c>
      <c r="J24" s="29" t="s">
        <v>33</v>
      </c>
      <c r="K24" s="30" t="s">
        <v>44</v>
      </c>
      <c r="L24" s="31" t="s">
        <v>4</v>
      </c>
      <c r="M24" s="31" t="s">
        <v>83</v>
      </c>
      <c r="N24" s="32" t="s">
        <v>35</v>
      </c>
      <c r="O24" s="32" t="s">
        <v>45</v>
      </c>
      <c r="P24" s="30" t="s">
        <v>88</v>
      </c>
      <c r="Q24" s="27" t="s">
        <v>1</v>
      </c>
      <c r="R24" s="28" t="s">
        <v>2</v>
      </c>
      <c r="S24" s="28" t="s">
        <v>3</v>
      </c>
      <c r="T24" s="28" t="s">
        <v>5</v>
      </c>
      <c r="U24" s="28" t="s">
        <v>62</v>
      </c>
      <c r="V24" s="28" t="s">
        <v>63</v>
      </c>
      <c r="W24" s="29" t="s">
        <v>19</v>
      </c>
      <c r="X24" s="33" t="s">
        <v>34</v>
      </c>
      <c r="Y24" s="17"/>
      <c r="Z24" s="17"/>
    </row>
    <row r="25" spans="1:26" ht="11.25" customHeight="1">
      <c r="A25" s="464"/>
      <c r="B25" s="465"/>
      <c r="C25" s="465"/>
      <c r="D25" s="34"/>
      <c r="E25" s="35"/>
      <c r="F25" s="36"/>
      <c r="G25" s="36"/>
      <c r="H25" s="36"/>
      <c r="I25" s="37"/>
      <c r="J25" s="38"/>
      <c r="K25" s="39"/>
      <c r="L25" s="40"/>
      <c r="M25" s="40"/>
      <c r="N25" s="40"/>
      <c r="O25" s="41"/>
      <c r="P25" s="155">
        <f aca="true" t="shared" si="0" ref="P25:P74">IF(OR(D25="",D25="f",D25="o"),1,($Q$1+IF(K25="x",$K$1,0)+IF(L25="x",$I$1,0)+IF(M25="x",$G$1)+IF(N25="x",$O$1)+IF(O25="x",$M$1)))</f>
        <v>1</v>
      </c>
      <c r="Q25" s="42"/>
      <c r="R25" s="43"/>
      <c r="S25" s="43"/>
      <c r="T25" s="43"/>
      <c r="U25" s="43"/>
      <c r="V25" s="43"/>
      <c r="W25" s="158">
        <f aca="true" t="shared" si="1" ref="W25:W75">SUM(Q25:V25)</f>
        <v>0</v>
      </c>
      <c r="X25" s="159">
        <f aca="true" t="shared" si="2" ref="X25:X75">($E$25:$E$75*$Q$25:$Q$75+$F$25:$F$75*$R$25:$R$75+$G$25:$G$75*$S$25:$S$75+$H$25:$H$75*$T$25:$T$75+$I$25:$I$75*$U$25:$U$75+$J$25:$J$75*$V$25:$V$75)*$P$25:$P$75/12</f>
        <v>0</v>
      </c>
      <c r="Y25" s="17"/>
      <c r="Z25" s="17"/>
    </row>
    <row r="26" spans="1:26" ht="11.25" customHeight="1">
      <c r="A26" s="365"/>
      <c r="B26" s="366"/>
      <c r="C26" s="366"/>
      <c r="D26" s="45"/>
      <c r="E26" s="46"/>
      <c r="F26" s="47"/>
      <c r="G26" s="47"/>
      <c r="H26" s="47"/>
      <c r="I26" s="48"/>
      <c r="J26" s="49"/>
      <c r="K26" s="50"/>
      <c r="L26" s="51"/>
      <c r="M26" s="51"/>
      <c r="N26" s="51"/>
      <c r="O26" s="52"/>
      <c r="P26" s="155">
        <f t="shared" si="0"/>
        <v>1</v>
      </c>
      <c r="Q26" s="42"/>
      <c r="R26" s="43"/>
      <c r="S26" s="43"/>
      <c r="T26" s="43"/>
      <c r="U26" s="43"/>
      <c r="V26" s="43"/>
      <c r="W26" s="158">
        <f t="shared" si="1"/>
        <v>0</v>
      </c>
      <c r="X26" s="160">
        <f t="shared" si="2"/>
        <v>0</v>
      </c>
      <c r="Y26" s="17"/>
      <c r="Z26" s="17"/>
    </row>
    <row r="27" spans="1:26" ht="11.25" customHeight="1">
      <c r="A27" s="365"/>
      <c r="B27" s="366"/>
      <c r="C27" s="366"/>
      <c r="D27" s="45"/>
      <c r="E27" s="46"/>
      <c r="F27" s="47"/>
      <c r="G27" s="47"/>
      <c r="H27" s="47"/>
      <c r="I27" s="48"/>
      <c r="J27" s="49"/>
      <c r="K27" s="50"/>
      <c r="L27" s="51"/>
      <c r="M27" s="51"/>
      <c r="N27" s="51"/>
      <c r="O27" s="52"/>
      <c r="P27" s="155">
        <f t="shared" si="0"/>
        <v>1</v>
      </c>
      <c r="Q27" s="53"/>
      <c r="R27" s="54"/>
      <c r="S27" s="54"/>
      <c r="T27" s="54"/>
      <c r="U27" s="54"/>
      <c r="V27" s="54"/>
      <c r="W27" s="158">
        <f t="shared" si="1"/>
        <v>0</v>
      </c>
      <c r="X27" s="160">
        <f t="shared" si="2"/>
        <v>0</v>
      </c>
      <c r="Y27" s="17"/>
      <c r="Z27" s="17"/>
    </row>
    <row r="28" spans="1:26" ht="11.25" customHeight="1" thickBot="1">
      <c r="A28" s="365"/>
      <c r="B28" s="366"/>
      <c r="C28" s="366"/>
      <c r="D28" s="45"/>
      <c r="E28" s="55"/>
      <c r="F28" s="56"/>
      <c r="G28" s="56"/>
      <c r="H28" s="56"/>
      <c r="I28" s="57"/>
      <c r="J28" s="58"/>
      <c r="K28" s="59"/>
      <c r="L28" s="60"/>
      <c r="M28" s="60"/>
      <c r="N28" s="60"/>
      <c r="O28" s="61"/>
      <c r="P28" s="155">
        <f t="shared" si="0"/>
        <v>1</v>
      </c>
      <c r="Q28" s="62"/>
      <c r="R28" s="14"/>
      <c r="S28" s="14"/>
      <c r="T28" s="14"/>
      <c r="U28" s="14"/>
      <c r="V28" s="14"/>
      <c r="W28" s="158">
        <f t="shared" si="1"/>
        <v>0</v>
      </c>
      <c r="X28" s="161">
        <f t="shared" si="2"/>
        <v>0</v>
      </c>
      <c r="Y28" s="17"/>
      <c r="Z28" s="17"/>
    </row>
    <row r="29" spans="1:26" ht="11.25" customHeight="1" hidden="1">
      <c r="A29" s="365"/>
      <c r="B29" s="366"/>
      <c r="C29" s="366"/>
      <c r="D29" s="45"/>
      <c r="E29" s="55"/>
      <c r="F29" s="56"/>
      <c r="G29" s="56"/>
      <c r="H29" s="56"/>
      <c r="I29" s="57"/>
      <c r="J29" s="58"/>
      <c r="K29" s="59"/>
      <c r="L29" s="60"/>
      <c r="M29" s="60"/>
      <c r="N29" s="60"/>
      <c r="O29" s="61"/>
      <c r="P29" s="155">
        <f t="shared" si="0"/>
        <v>1</v>
      </c>
      <c r="Q29" s="62"/>
      <c r="R29" s="14"/>
      <c r="S29" s="14"/>
      <c r="T29" s="14"/>
      <c r="U29" s="14"/>
      <c r="V29" s="14"/>
      <c r="W29" s="158">
        <f t="shared" si="1"/>
        <v>0</v>
      </c>
      <c r="X29" s="161">
        <f t="shared" si="2"/>
        <v>0</v>
      </c>
      <c r="Y29" s="17"/>
      <c r="Z29" s="17"/>
    </row>
    <row r="30" spans="1:26" ht="11.25" customHeight="1" hidden="1">
      <c r="A30" s="365"/>
      <c r="B30" s="366"/>
      <c r="C30" s="366"/>
      <c r="D30" s="45"/>
      <c r="E30" s="55"/>
      <c r="F30" s="56"/>
      <c r="G30" s="56"/>
      <c r="H30" s="56"/>
      <c r="I30" s="57"/>
      <c r="J30" s="58"/>
      <c r="K30" s="59"/>
      <c r="L30" s="60"/>
      <c r="M30" s="60"/>
      <c r="N30" s="60"/>
      <c r="O30" s="61"/>
      <c r="P30" s="155">
        <f t="shared" si="0"/>
        <v>1</v>
      </c>
      <c r="Q30" s="62"/>
      <c r="R30" s="14"/>
      <c r="S30" s="14"/>
      <c r="T30" s="14"/>
      <c r="U30" s="14"/>
      <c r="V30" s="14"/>
      <c r="W30" s="158">
        <f t="shared" si="1"/>
        <v>0</v>
      </c>
      <c r="X30" s="161">
        <f t="shared" si="2"/>
        <v>0</v>
      </c>
      <c r="Y30" s="17"/>
      <c r="Z30" s="17"/>
    </row>
    <row r="31" spans="1:26" ht="11.25" customHeight="1" hidden="1">
      <c r="A31" s="365"/>
      <c r="B31" s="366"/>
      <c r="C31" s="366"/>
      <c r="D31" s="45"/>
      <c r="E31" s="55"/>
      <c r="F31" s="56"/>
      <c r="G31" s="56"/>
      <c r="H31" s="56"/>
      <c r="I31" s="57"/>
      <c r="J31" s="58"/>
      <c r="K31" s="59"/>
      <c r="L31" s="60"/>
      <c r="M31" s="60"/>
      <c r="N31" s="60"/>
      <c r="O31" s="61"/>
      <c r="P31" s="155">
        <f t="shared" si="0"/>
        <v>1</v>
      </c>
      <c r="Q31" s="62"/>
      <c r="R31" s="14"/>
      <c r="S31" s="14"/>
      <c r="T31" s="14"/>
      <c r="U31" s="14"/>
      <c r="V31" s="14"/>
      <c r="W31" s="158">
        <f t="shared" si="1"/>
        <v>0</v>
      </c>
      <c r="X31" s="161">
        <f t="shared" si="2"/>
        <v>0</v>
      </c>
      <c r="Y31" s="17"/>
      <c r="Z31" s="17"/>
    </row>
    <row r="32" spans="1:26" ht="11.25" customHeight="1" hidden="1">
      <c r="A32" s="365"/>
      <c r="B32" s="366"/>
      <c r="C32" s="366"/>
      <c r="D32" s="45"/>
      <c r="E32" s="55"/>
      <c r="F32" s="56"/>
      <c r="G32" s="56"/>
      <c r="H32" s="56"/>
      <c r="I32" s="57"/>
      <c r="J32" s="58"/>
      <c r="K32" s="59"/>
      <c r="L32" s="60"/>
      <c r="M32" s="60"/>
      <c r="N32" s="60"/>
      <c r="O32" s="61"/>
      <c r="P32" s="155">
        <f t="shared" si="0"/>
        <v>1</v>
      </c>
      <c r="Q32" s="62"/>
      <c r="R32" s="14"/>
      <c r="S32" s="14"/>
      <c r="T32" s="14"/>
      <c r="U32" s="14"/>
      <c r="V32" s="14"/>
      <c r="W32" s="158">
        <f t="shared" si="1"/>
        <v>0</v>
      </c>
      <c r="X32" s="161">
        <f t="shared" si="2"/>
        <v>0</v>
      </c>
      <c r="Y32" s="17"/>
      <c r="Z32" s="17"/>
    </row>
    <row r="33" spans="1:26" ht="11.25" customHeight="1" hidden="1">
      <c r="A33" s="365"/>
      <c r="B33" s="366"/>
      <c r="C33" s="366"/>
      <c r="D33" s="45"/>
      <c r="E33" s="55"/>
      <c r="F33" s="56"/>
      <c r="G33" s="56"/>
      <c r="H33" s="56"/>
      <c r="I33" s="57"/>
      <c r="J33" s="58"/>
      <c r="K33" s="59"/>
      <c r="L33" s="60"/>
      <c r="M33" s="60"/>
      <c r="N33" s="60"/>
      <c r="O33" s="61"/>
      <c r="P33" s="155">
        <f t="shared" si="0"/>
        <v>1</v>
      </c>
      <c r="Q33" s="62"/>
      <c r="R33" s="14"/>
      <c r="S33" s="14"/>
      <c r="T33" s="14"/>
      <c r="U33" s="14"/>
      <c r="V33" s="14"/>
      <c r="W33" s="158">
        <f t="shared" si="1"/>
        <v>0</v>
      </c>
      <c r="X33" s="161">
        <f t="shared" si="2"/>
        <v>0</v>
      </c>
      <c r="Y33" s="17"/>
      <c r="Z33" s="17"/>
    </row>
    <row r="34" spans="1:26" ht="11.25" customHeight="1" hidden="1">
      <c r="A34" s="365"/>
      <c r="B34" s="366"/>
      <c r="C34" s="366"/>
      <c r="D34" s="45"/>
      <c r="E34" s="55"/>
      <c r="F34" s="56"/>
      <c r="G34" s="56"/>
      <c r="H34" s="56"/>
      <c r="I34" s="57"/>
      <c r="J34" s="58"/>
      <c r="K34" s="59"/>
      <c r="L34" s="60"/>
      <c r="M34" s="60"/>
      <c r="N34" s="60"/>
      <c r="O34" s="61"/>
      <c r="P34" s="155">
        <f t="shared" si="0"/>
        <v>1</v>
      </c>
      <c r="Q34" s="62"/>
      <c r="R34" s="14"/>
      <c r="S34" s="14"/>
      <c r="T34" s="14"/>
      <c r="U34" s="14"/>
      <c r="V34" s="14"/>
      <c r="W34" s="158">
        <f t="shared" si="1"/>
        <v>0</v>
      </c>
      <c r="X34" s="161">
        <f t="shared" si="2"/>
        <v>0</v>
      </c>
      <c r="Y34" s="17"/>
      <c r="Z34" s="17"/>
    </row>
    <row r="35" spans="1:26" ht="11.25" customHeight="1" hidden="1">
      <c r="A35" s="365"/>
      <c r="B35" s="366"/>
      <c r="C35" s="366"/>
      <c r="D35" s="45"/>
      <c r="E35" s="55"/>
      <c r="F35" s="56"/>
      <c r="G35" s="56"/>
      <c r="H35" s="56"/>
      <c r="I35" s="57"/>
      <c r="J35" s="58"/>
      <c r="K35" s="59"/>
      <c r="L35" s="60"/>
      <c r="M35" s="60"/>
      <c r="N35" s="60"/>
      <c r="O35" s="61"/>
      <c r="P35" s="155">
        <f t="shared" si="0"/>
        <v>1</v>
      </c>
      <c r="Q35" s="62"/>
      <c r="R35" s="14"/>
      <c r="S35" s="14"/>
      <c r="T35" s="14"/>
      <c r="U35" s="14"/>
      <c r="V35" s="14"/>
      <c r="W35" s="158">
        <f t="shared" si="1"/>
        <v>0</v>
      </c>
      <c r="X35" s="161">
        <f t="shared" si="2"/>
        <v>0</v>
      </c>
      <c r="Y35" s="17"/>
      <c r="Z35" s="17"/>
    </row>
    <row r="36" spans="1:26" ht="11.25" customHeight="1" hidden="1">
      <c r="A36" s="365"/>
      <c r="B36" s="366"/>
      <c r="C36" s="366"/>
      <c r="D36" s="45"/>
      <c r="E36" s="55"/>
      <c r="F36" s="56"/>
      <c r="G36" s="56"/>
      <c r="H36" s="56"/>
      <c r="I36" s="57"/>
      <c r="J36" s="58"/>
      <c r="K36" s="59"/>
      <c r="L36" s="60"/>
      <c r="M36" s="60"/>
      <c r="N36" s="60"/>
      <c r="O36" s="61"/>
      <c r="P36" s="155">
        <f t="shared" si="0"/>
        <v>1</v>
      </c>
      <c r="Q36" s="62"/>
      <c r="R36" s="14"/>
      <c r="S36" s="14"/>
      <c r="T36" s="14"/>
      <c r="U36" s="14"/>
      <c r="V36" s="14"/>
      <c r="W36" s="158">
        <f t="shared" si="1"/>
        <v>0</v>
      </c>
      <c r="X36" s="161">
        <f t="shared" si="2"/>
        <v>0</v>
      </c>
      <c r="Y36" s="17"/>
      <c r="Z36" s="17"/>
    </row>
    <row r="37" spans="1:26" ht="11.25" customHeight="1" hidden="1">
      <c r="A37" s="365"/>
      <c r="B37" s="366"/>
      <c r="C37" s="366"/>
      <c r="D37" s="45"/>
      <c r="E37" s="55"/>
      <c r="F37" s="56"/>
      <c r="G37" s="56"/>
      <c r="H37" s="56"/>
      <c r="I37" s="57"/>
      <c r="J37" s="58"/>
      <c r="K37" s="59"/>
      <c r="L37" s="60"/>
      <c r="M37" s="60"/>
      <c r="N37" s="60"/>
      <c r="O37" s="61"/>
      <c r="P37" s="155">
        <f t="shared" si="0"/>
        <v>1</v>
      </c>
      <c r="Q37" s="62"/>
      <c r="R37" s="14"/>
      <c r="S37" s="14"/>
      <c r="T37" s="14"/>
      <c r="U37" s="14"/>
      <c r="V37" s="14"/>
      <c r="W37" s="158">
        <f t="shared" si="1"/>
        <v>0</v>
      </c>
      <c r="X37" s="161">
        <f t="shared" si="2"/>
        <v>0</v>
      </c>
      <c r="Y37" s="17"/>
      <c r="Z37" s="17"/>
    </row>
    <row r="38" spans="1:26" ht="11.25" customHeight="1" hidden="1">
      <c r="A38" s="365"/>
      <c r="B38" s="366"/>
      <c r="C38" s="366"/>
      <c r="D38" s="45"/>
      <c r="E38" s="55"/>
      <c r="F38" s="56"/>
      <c r="G38" s="56"/>
      <c r="H38" s="56"/>
      <c r="I38" s="57"/>
      <c r="J38" s="58"/>
      <c r="K38" s="59"/>
      <c r="L38" s="60"/>
      <c r="M38" s="60"/>
      <c r="N38" s="60"/>
      <c r="O38" s="61"/>
      <c r="P38" s="155">
        <f t="shared" si="0"/>
        <v>1</v>
      </c>
      <c r="Q38" s="62"/>
      <c r="R38" s="14"/>
      <c r="S38" s="14"/>
      <c r="T38" s="14"/>
      <c r="U38" s="14"/>
      <c r="V38" s="14"/>
      <c r="W38" s="158">
        <f t="shared" si="1"/>
        <v>0</v>
      </c>
      <c r="X38" s="161">
        <f t="shared" si="2"/>
        <v>0</v>
      </c>
      <c r="Y38" s="17"/>
      <c r="Z38" s="17"/>
    </row>
    <row r="39" spans="1:26" ht="11.25" customHeight="1" hidden="1">
      <c r="A39" s="365"/>
      <c r="B39" s="366"/>
      <c r="C39" s="366"/>
      <c r="D39" s="45"/>
      <c r="E39" s="55"/>
      <c r="F39" s="56"/>
      <c r="G39" s="56"/>
      <c r="H39" s="56"/>
      <c r="I39" s="57"/>
      <c r="J39" s="58"/>
      <c r="K39" s="59"/>
      <c r="L39" s="60"/>
      <c r="M39" s="60"/>
      <c r="N39" s="60"/>
      <c r="O39" s="61"/>
      <c r="P39" s="155">
        <f t="shared" si="0"/>
        <v>1</v>
      </c>
      <c r="Q39" s="62"/>
      <c r="R39" s="14"/>
      <c r="S39" s="14"/>
      <c r="T39" s="14"/>
      <c r="U39" s="14"/>
      <c r="V39" s="14"/>
      <c r="W39" s="158">
        <f t="shared" si="1"/>
        <v>0</v>
      </c>
      <c r="X39" s="161">
        <f t="shared" si="2"/>
        <v>0</v>
      </c>
      <c r="Y39" s="17"/>
      <c r="Z39" s="17"/>
    </row>
    <row r="40" spans="1:26" ht="11.25" customHeight="1" hidden="1">
      <c r="A40" s="365"/>
      <c r="B40" s="366"/>
      <c r="C40" s="366"/>
      <c r="D40" s="45"/>
      <c r="E40" s="55"/>
      <c r="F40" s="56"/>
      <c r="G40" s="56"/>
      <c r="H40" s="56"/>
      <c r="I40" s="57"/>
      <c r="J40" s="58"/>
      <c r="K40" s="59"/>
      <c r="L40" s="60"/>
      <c r="M40" s="60"/>
      <c r="N40" s="60"/>
      <c r="O40" s="61"/>
      <c r="P40" s="155">
        <f t="shared" si="0"/>
        <v>1</v>
      </c>
      <c r="Q40" s="62"/>
      <c r="R40" s="14"/>
      <c r="S40" s="14"/>
      <c r="T40" s="14"/>
      <c r="U40" s="14"/>
      <c r="V40" s="14"/>
      <c r="W40" s="158">
        <f t="shared" si="1"/>
        <v>0</v>
      </c>
      <c r="X40" s="161">
        <f t="shared" si="2"/>
        <v>0</v>
      </c>
      <c r="Y40" s="17"/>
      <c r="Z40" s="17"/>
    </row>
    <row r="41" spans="1:26" ht="11.25" customHeight="1" hidden="1">
      <c r="A41" s="365"/>
      <c r="B41" s="366"/>
      <c r="C41" s="366"/>
      <c r="D41" s="45"/>
      <c r="E41" s="55"/>
      <c r="F41" s="56"/>
      <c r="G41" s="56"/>
      <c r="H41" s="56"/>
      <c r="I41" s="57"/>
      <c r="J41" s="58"/>
      <c r="K41" s="59"/>
      <c r="L41" s="60"/>
      <c r="M41" s="60"/>
      <c r="N41" s="60"/>
      <c r="O41" s="61"/>
      <c r="P41" s="155">
        <f t="shared" si="0"/>
        <v>1</v>
      </c>
      <c r="Q41" s="62"/>
      <c r="R41" s="14"/>
      <c r="S41" s="14"/>
      <c r="T41" s="14"/>
      <c r="U41" s="14"/>
      <c r="V41" s="14"/>
      <c r="W41" s="158">
        <f t="shared" si="1"/>
        <v>0</v>
      </c>
      <c r="X41" s="161">
        <f t="shared" si="2"/>
        <v>0</v>
      </c>
      <c r="Y41" s="17"/>
      <c r="Z41" s="17"/>
    </row>
    <row r="42" spans="1:26" ht="11.25" customHeight="1" hidden="1">
      <c r="A42" s="365"/>
      <c r="B42" s="366"/>
      <c r="C42" s="366"/>
      <c r="D42" s="45"/>
      <c r="E42" s="55"/>
      <c r="F42" s="56"/>
      <c r="G42" s="56"/>
      <c r="H42" s="56"/>
      <c r="I42" s="57"/>
      <c r="J42" s="58"/>
      <c r="K42" s="59"/>
      <c r="L42" s="60"/>
      <c r="M42" s="60"/>
      <c r="N42" s="60"/>
      <c r="O42" s="61"/>
      <c r="P42" s="155">
        <f t="shared" si="0"/>
        <v>1</v>
      </c>
      <c r="Q42" s="62"/>
      <c r="R42" s="14"/>
      <c r="S42" s="14"/>
      <c r="T42" s="14"/>
      <c r="U42" s="14"/>
      <c r="V42" s="14"/>
      <c r="W42" s="158">
        <f t="shared" si="1"/>
        <v>0</v>
      </c>
      <c r="X42" s="161">
        <f t="shared" si="2"/>
        <v>0</v>
      </c>
      <c r="Y42" s="17"/>
      <c r="Z42" s="17"/>
    </row>
    <row r="43" spans="1:26" ht="11.25" customHeight="1" hidden="1">
      <c r="A43" s="365"/>
      <c r="B43" s="366"/>
      <c r="C43" s="366"/>
      <c r="D43" s="45"/>
      <c r="E43" s="55"/>
      <c r="F43" s="56"/>
      <c r="G43" s="56"/>
      <c r="H43" s="56"/>
      <c r="I43" s="57"/>
      <c r="J43" s="58"/>
      <c r="K43" s="59"/>
      <c r="L43" s="60"/>
      <c r="M43" s="60"/>
      <c r="N43" s="60"/>
      <c r="O43" s="61"/>
      <c r="P43" s="155">
        <f t="shared" si="0"/>
        <v>1</v>
      </c>
      <c r="Q43" s="62"/>
      <c r="R43" s="14"/>
      <c r="S43" s="14"/>
      <c r="T43" s="14"/>
      <c r="U43" s="14"/>
      <c r="V43" s="14"/>
      <c r="W43" s="158">
        <f t="shared" si="1"/>
        <v>0</v>
      </c>
      <c r="X43" s="161">
        <f t="shared" si="2"/>
        <v>0</v>
      </c>
      <c r="Y43" s="17"/>
      <c r="Z43" s="17"/>
    </row>
    <row r="44" spans="1:26" ht="11.25" customHeight="1" hidden="1">
      <c r="A44" s="365"/>
      <c r="B44" s="366"/>
      <c r="C44" s="366"/>
      <c r="D44" s="45"/>
      <c r="E44" s="55"/>
      <c r="F44" s="56"/>
      <c r="G44" s="56"/>
      <c r="H44" s="56"/>
      <c r="I44" s="57"/>
      <c r="J44" s="58"/>
      <c r="K44" s="59"/>
      <c r="L44" s="60"/>
      <c r="M44" s="60"/>
      <c r="N44" s="60"/>
      <c r="O44" s="61"/>
      <c r="P44" s="155">
        <f t="shared" si="0"/>
        <v>1</v>
      </c>
      <c r="Q44" s="62"/>
      <c r="R44" s="14"/>
      <c r="S44" s="14"/>
      <c r="T44" s="14"/>
      <c r="U44" s="14"/>
      <c r="V44" s="14"/>
      <c r="W44" s="158">
        <f t="shared" si="1"/>
        <v>0</v>
      </c>
      <c r="X44" s="161">
        <f t="shared" si="2"/>
        <v>0</v>
      </c>
      <c r="Y44" s="17"/>
      <c r="Z44" s="17"/>
    </row>
    <row r="45" spans="1:26" ht="11.25" customHeight="1" hidden="1">
      <c r="A45" s="365"/>
      <c r="B45" s="366"/>
      <c r="C45" s="366"/>
      <c r="D45" s="45"/>
      <c r="E45" s="55"/>
      <c r="F45" s="56"/>
      <c r="G45" s="56"/>
      <c r="H45" s="56"/>
      <c r="I45" s="57"/>
      <c r="J45" s="58"/>
      <c r="K45" s="59"/>
      <c r="L45" s="60"/>
      <c r="M45" s="60"/>
      <c r="N45" s="60"/>
      <c r="O45" s="61"/>
      <c r="P45" s="155">
        <f t="shared" si="0"/>
        <v>1</v>
      </c>
      <c r="Q45" s="62"/>
      <c r="R45" s="14"/>
      <c r="S45" s="14"/>
      <c r="T45" s="14"/>
      <c r="U45" s="14"/>
      <c r="V45" s="14"/>
      <c r="W45" s="158">
        <f t="shared" si="1"/>
        <v>0</v>
      </c>
      <c r="X45" s="161">
        <f t="shared" si="2"/>
        <v>0</v>
      </c>
      <c r="Y45" s="17"/>
      <c r="Z45" s="17"/>
    </row>
    <row r="46" spans="1:26" ht="11.25" customHeight="1" hidden="1">
      <c r="A46" s="365"/>
      <c r="B46" s="366"/>
      <c r="C46" s="366"/>
      <c r="D46" s="45"/>
      <c r="E46" s="55"/>
      <c r="F46" s="56"/>
      <c r="G46" s="56"/>
      <c r="H46" s="56"/>
      <c r="I46" s="57"/>
      <c r="J46" s="58"/>
      <c r="K46" s="59"/>
      <c r="L46" s="60"/>
      <c r="M46" s="60"/>
      <c r="N46" s="60"/>
      <c r="O46" s="61"/>
      <c r="P46" s="155">
        <f t="shared" si="0"/>
        <v>1</v>
      </c>
      <c r="Q46" s="62"/>
      <c r="R46" s="14"/>
      <c r="S46" s="14"/>
      <c r="T46" s="14"/>
      <c r="U46" s="14"/>
      <c r="V46" s="14"/>
      <c r="W46" s="158">
        <f t="shared" si="1"/>
        <v>0</v>
      </c>
      <c r="X46" s="161">
        <f t="shared" si="2"/>
        <v>0</v>
      </c>
      <c r="Y46" s="17"/>
      <c r="Z46" s="17"/>
    </row>
    <row r="47" spans="1:26" ht="11.25" customHeight="1" hidden="1">
      <c r="A47" s="365"/>
      <c r="B47" s="366"/>
      <c r="C47" s="366"/>
      <c r="D47" s="45"/>
      <c r="E47" s="55"/>
      <c r="F47" s="56"/>
      <c r="G47" s="56"/>
      <c r="H47" s="56"/>
      <c r="I47" s="57"/>
      <c r="J47" s="58"/>
      <c r="K47" s="59"/>
      <c r="L47" s="60"/>
      <c r="M47" s="60"/>
      <c r="N47" s="60"/>
      <c r="O47" s="61"/>
      <c r="P47" s="155">
        <f t="shared" si="0"/>
        <v>1</v>
      </c>
      <c r="Q47" s="62"/>
      <c r="R47" s="14"/>
      <c r="S47" s="14"/>
      <c r="T47" s="14"/>
      <c r="U47" s="14"/>
      <c r="V47" s="14"/>
      <c r="W47" s="158">
        <f t="shared" si="1"/>
        <v>0</v>
      </c>
      <c r="X47" s="161">
        <f t="shared" si="2"/>
        <v>0</v>
      </c>
      <c r="Y47" s="17"/>
      <c r="Z47" s="17"/>
    </row>
    <row r="48" spans="1:26" ht="11.25" customHeight="1" hidden="1">
      <c r="A48" s="365"/>
      <c r="B48" s="366"/>
      <c r="C48" s="366"/>
      <c r="D48" s="45"/>
      <c r="E48" s="55"/>
      <c r="F48" s="56"/>
      <c r="G48" s="56"/>
      <c r="H48" s="56"/>
      <c r="I48" s="57"/>
      <c r="J48" s="58"/>
      <c r="K48" s="59"/>
      <c r="L48" s="60"/>
      <c r="M48" s="60"/>
      <c r="N48" s="60"/>
      <c r="O48" s="61"/>
      <c r="P48" s="155">
        <f t="shared" si="0"/>
        <v>1</v>
      </c>
      <c r="Q48" s="62"/>
      <c r="R48" s="14"/>
      <c r="S48" s="14"/>
      <c r="T48" s="14"/>
      <c r="U48" s="14"/>
      <c r="V48" s="14"/>
      <c r="W48" s="158">
        <f t="shared" si="1"/>
        <v>0</v>
      </c>
      <c r="X48" s="161">
        <f t="shared" si="2"/>
        <v>0</v>
      </c>
      <c r="Y48" s="17"/>
      <c r="Z48" s="17"/>
    </row>
    <row r="49" spans="1:26" ht="11.25" customHeight="1" hidden="1">
      <c r="A49" s="365"/>
      <c r="B49" s="366"/>
      <c r="C49" s="366"/>
      <c r="D49" s="45"/>
      <c r="E49" s="55"/>
      <c r="F49" s="56"/>
      <c r="G49" s="56"/>
      <c r="H49" s="56"/>
      <c r="I49" s="57"/>
      <c r="J49" s="58"/>
      <c r="K49" s="59"/>
      <c r="L49" s="60"/>
      <c r="M49" s="60"/>
      <c r="N49" s="60"/>
      <c r="O49" s="61"/>
      <c r="P49" s="155">
        <f t="shared" si="0"/>
        <v>1</v>
      </c>
      <c r="Q49" s="62"/>
      <c r="R49" s="14"/>
      <c r="S49" s="14"/>
      <c r="T49" s="14"/>
      <c r="U49" s="14"/>
      <c r="V49" s="14"/>
      <c r="W49" s="158">
        <f t="shared" si="1"/>
        <v>0</v>
      </c>
      <c r="X49" s="161">
        <f t="shared" si="2"/>
        <v>0</v>
      </c>
      <c r="Y49" s="17"/>
      <c r="Z49" s="17"/>
    </row>
    <row r="50" spans="1:26" ht="11.25" customHeight="1" hidden="1">
      <c r="A50" s="365"/>
      <c r="B50" s="366"/>
      <c r="C50" s="366"/>
      <c r="D50" s="45"/>
      <c r="E50" s="55"/>
      <c r="F50" s="56"/>
      <c r="G50" s="56"/>
      <c r="H50" s="56"/>
      <c r="I50" s="57"/>
      <c r="J50" s="58"/>
      <c r="K50" s="59"/>
      <c r="L50" s="60"/>
      <c r="M50" s="60"/>
      <c r="N50" s="60"/>
      <c r="O50" s="61"/>
      <c r="P50" s="155">
        <f t="shared" si="0"/>
        <v>1</v>
      </c>
      <c r="Q50" s="62"/>
      <c r="R50" s="14"/>
      <c r="S50" s="14"/>
      <c r="T50" s="14"/>
      <c r="U50" s="14"/>
      <c r="V50" s="14"/>
      <c r="W50" s="158">
        <f t="shared" si="1"/>
        <v>0</v>
      </c>
      <c r="X50" s="161">
        <f t="shared" si="2"/>
        <v>0</v>
      </c>
      <c r="Y50" s="17"/>
      <c r="Z50" s="17"/>
    </row>
    <row r="51" spans="1:26" ht="11.25" customHeight="1" hidden="1">
      <c r="A51" s="365"/>
      <c r="B51" s="366"/>
      <c r="C51" s="366"/>
      <c r="D51" s="45"/>
      <c r="E51" s="55"/>
      <c r="F51" s="56"/>
      <c r="G51" s="56"/>
      <c r="H51" s="56"/>
      <c r="I51" s="57"/>
      <c r="J51" s="58"/>
      <c r="K51" s="59"/>
      <c r="L51" s="60"/>
      <c r="M51" s="60"/>
      <c r="N51" s="60"/>
      <c r="O51" s="61"/>
      <c r="P51" s="155">
        <f t="shared" si="0"/>
        <v>1</v>
      </c>
      <c r="Q51" s="62"/>
      <c r="R51" s="14"/>
      <c r="S51" s="14"/>
      <c r="T51" s="14"/>
      <c r="U51" s="14"/>
      <c r="V51" s="14"/>
      <c r="W51" s="158">
        <f t="shared" si="1"/>
        <v>0</v>
      </c>
      <c r="X51" s="161">
        <f t="shared" si="2"/>
        <v>0</v>
      </c>
      <c r="Y51" s="17"/>
      <c r="Z51" s="17"/>
    </row>
    <row r="52" spans="1:26" ht="11.25" customHeight="1" hidden="1">
      <c r="A52" s="365"/>
      <c r="B52" s="366"/>
      <c r="C52" s="366"/>
      <c r="D52" s="45"/>
      <c r="E52" s="55"/>
      <c r="F52" s="56"/>
      <c r="G52" s="56"/>
      <c r="H52" s="56"/>
      <c r="I52" s="57"/>
      <c r="J52" s="58"/>
      <c r="K52" s="59"/>
      <c r="L52" s="60"/>
      <c r="M52" s="60"/>
      <c r="N52" s="60"/>
      <c r="O52" s="61"/>
      <c r="P52" s="155">
        <f t="shared" si="0"/>
        <v>1</v>
      </c>
      <c r="Q52" s="62"/>
      <c r="R52" s="14"/>
      <c r="S52" s="14"/>
      <c r="T52" s="14"/>
      <c r="U52" s="14"/>
      <c r="V52" s="14"/>
      <c r="W52" s="158">
        <f t="shared" si="1"/>
        <v>0</v>
      </c>
      <c r="X52" s="161">
        <f t="shared" si="2"/>
        <v>0</v>
      </c>
      <c r="Y52" s="17"/>
      <c r="Z52" s="17"/>
    </row>
    <row r="53" spans="1:26" ht="11.25" customHeight="1" hidden="1">
      <c r="A53" s="365"/>
      <c r="B53" s="366"/>
      <c r="C53" s="366"/>
      <c r="D53" s="45"/>
      <c r="E53" s="55"/>
      <c r="F53" s="56"/>
      <c r="G53" s="56"/>
      <c r="H53" s="56"/>
      <c r="I53" s="57"/>
      <c r="J53" s="58"/>
      <c r="K53" s="59"/>
      <c r="L53" s="60"/>
      <c r="M53" s="60"/>
      <c r="N53" s="60"/>
      <c r="O53" s="61"/>
      <c r="P53" s="155">
        <f t="shared" si="0"/>
        <v>1</v>
      </c>
      <c r="Q53" s="62"/>
      <c r="R53" s="14"/>
      <c r="S53" s="14"/>
      <c r="T53" s="14"/>
      <c r="U53" s="14"/>
      <c r="V53" s="14"/>
      <c r="W53" s="158">
        <f t="shared" si="1"/>
        <v>0</v>
      </c>
      <c r="X53" s="161">
        <f t="shared" si="2"/>
        <v>0</v>
      </c>
      <c r="Y53" s="17"/>
      <c r="Z53" s="17"/>
    </row>
    <row r="54" spans="1:26" ht="11.25" customHeight="1" hidden="1">
      <c r="A54" s="365"/>
      <c r="B54" s="366"/>
      <c r="C54" s="366"/>
      <c r="D54" s="45"/>
      <c r="E54" s="55"/>
      <c r="F54" s="56"/>
      <c r="G54" s="56"/>
      <c r="H54" s="56"/>
      <c r="I54" s="57"/>
      <c r="J54" s="58"/>
      <c r="K54" s="59"/>
      <c r="L54" s="60"/>
      <c r="M54" s="60"/>
      <c r="N54" s="60"/>
      <c r="O54" s="61"/>
      <c r="P54" s="155">
        <f t="shared" si="0"/>
        <v>1</v>
      </c>
      <c r="Q54" s="62"/>
      <c r="R54" s="14"/>
      <c r="S54" s="14"/>
      <c r="T54" s="14"/>
      <c r="U54" s="14"/>
      <c r="V54" s="14"/>
      <c r="W54" s="158">
        <f t="shared" si="1"/>
        <v>0</v>
      </c>
      <c r="X54" s="161">
        <f t="shared" si="2"/>
        <v>0</v>
      </c>
      <c r="Y54" s="17"/>
      <c r="Z54" s="17"/>
    </row>
    <row r="55" spans="1:26" ht="11.25" customHeight="1" hidden="1">
      <c r="A55" s="365"/>
      <c r="B55" s="366"/>
      <c r="C55" s="366"/>
      <c r="D55" s="45"/>
      <c r="E55" s="55"/>
      <c r="F55" s="56"/>
      <c r="G55" s="56"/>
      <c r="H55" s="56"/>
      <c r="I55" s="57"/>
      <c r="J55" s="58"/>
      <c r="K55" s="59"/>
      <c r="L55" s="60"/>
      <c r="M55" s="60"/>
      <c r="N55" s="60"/>
      <c r="O55" s="61"/>
      <c r="P55" s="155">
        <f t="shared" si="0"/>
        <v>1</v>
      </c>
      <c r="Q55" s="62"/>
      <c r="R55" s="14"/>
      <c r="S55" s="14"/>
      <c r="T55" s="14"/>
      <c r="U55" s="14"/>
      <c r="V55" s="14"/>
      <c r="W55" s="158">
        <f t="shared" si="1"/>
        <v>0</v>
      </c>
      <c r="X55" s="161">
        <f t="shared" si="2"/>
        <v>0</v>
      </c>
      <c r="Y55" s="17"/>
      <c r="Z55" s="17"/>
    </row>
    <row r="56" spans="1:26" ht="11.25" customHeight="1" hidden="1">
      <c r="A56" s="365"/>
      <c r="B56" s="366"/>
      <c r="C56" s="366"/>
      <c r="D56" s="45"/>
      <c r="E56" s="55"/>
      <c r="F56" s="56"/>
      <c r="G56" s="56"/>
      <c r="H56" s="56"/>
      <c r="I56" s="57"/>
      <c r="J56" s="58"/>
      <c r="K56" s="59"/>
      <c r="L56" s="60"/>
      <c r="M56" s="60"/>
      <c r="N56" s="60"/>
      <c r="O56" s="61"/>
      <c r="P56" s="155">
        <f t="shared" si="0"/>
        <v>1</v>
      </c>
      <c r="Q56" s="62"/>
      <c r="R56" s="14"/>
      <c r="S56" s="14"/>
      <c r="T56" s="14"/>
      <c r="U56" s="14"/>
      <c r="V56" s="14"/>
      <c r="W56" s="158">
        <f t="shared" si="1"/>
        <v>0</v>
      </c>
      <c r="X56" s="161">
        <f t="shared" si="2"/>
        <v>0</v>
      </c>
      <c r="Y56" s="17"/>
      <c r="Z56" s="17"/>
    </row>
    <row r="57" spans="1:26" ht="11.25" customHeight="1" hidden="1">
      <c r="A57" s="365"/>
      <c r="B57" s="366"/>
      <c r="C57" s="366"/>
      <c r="D57" s="45"/>
      <c r="E57" s="55"/>
      <c r="F57" s="56"/>
      <c r="G57" s="56"/>
      <c r="H57" s="56"/>
      <c r="I57" s="57"/>
      <c r="J57" s="58"/>
      <c r="K57" s="59"/>
      <c r="L57" s="60"/>
      <c r="M57" s="60"/>
      <c r="N57" s="60"/>
      <c r="O57" s="61"/>
      <c r="P57" s="155">
        <f t="shared" si="0"/>
        <v>1</v>
      </c>
      <c r="Q57" s="62"/>
      <c r="R57" s="14"/>
      <c r="S57" s="14"/>
      <c r="T57" s="14"/>
      <c r="U57" s="14"/>
      <c r="V57" s="14"/>
      <c r="W57" s="158">
        <f t="shared" si="1"/>
        <v>0</v>
      </c>
      <c r="X57" s="161">
        <f t="shared" si="2"/>
        <v>0</v>
      </c>
      <c r="Y57" s="17"/>
      <c r="Z57" s="17"/>
    </row>
    <row r="58" spans="1:26" ht="11.25" customHeight="1" hidden="1">
      <c r="A58" s="365"/>
      <c r="B58" s="366"/>
      <c r="C58" s="366"/>
      <c r="D58" s="45"/>
      <c r="E58" s="55"/>
      <c r="F58" s="56"/>
      <c r="G58" s="56"/>
      <c r="H58" s="56"/>
      <c r="I58" s="57"/>
      <c r="J58" s="58"/>
      <c r="K58" s="59"/>
      <c r="L58" s="60"/>
      <c r="M58" s="60"/>
      <c r="N58" s="60"/>
      <c r="O58" s="61"/>
      <c r="P58" s="155">
        <f t="shared" si="0"/>
        <v>1</v>
      </c>
      <c r="Q58" s="62"/>
      <c r="R58" s="14"/>
      <c r="S58" s="14"/>
      <c r="T58" s="14"/>
      <c r="U58" s="14"/>
      <c r="V58" s="14"/>
      <c r="W58" s="158">
        <f t="shared" si="1"/>
        <v>0</v>
      </c>
      <c r="X58" s="161">
        <f t="shared" si="2"/>
        <v>0</v>
      </c>
      <c r="Y58" s="17"/>
      <c r="Z58" s="17"/>
    </row>
    <row r="59" spans="1:26" ht="11.25" customHeight="1" hidden="1">
      <c r="A59" s="365"/>
      <c r="B59" s="366"/>
      <c r="C59" s="366"/>
      <c r="D59" s="45"/>
      <c r="E59" s="55"/>
      <c r="F59" s="56"/>
      <c r="G59" s="56"/>
      <c r="H59" s="56"/>
      <c r="I59" s="57"/>
      <c r="J59" s="58"/>
      <c r="K59" s="59"/>
      <c r="L59" s="60"/>
      <c r="M59" s="60"/>
      <c r="N59" s="60"/>
      <c r="O59" s="61"/>
      <c r="P59" s="155">
        <f t="shared" si="0"/>
        <v>1</v>
      </c>
      <c r="Q59" s="62"/>
      <c r="R59" s="14"/>
      <c r="S59" s="14"/>
      <c r="T59" s="14"/>
      <c r="U59" s="14"/>
      <c r="V59" s="14"/>
      <c r="W59" s="158">
        <f t="shared" si="1"/>
        <v>0</v>
      </c>
      <c r="X59" s="161">
        <f t="shared" si="2"/>
        <v>0</v>
      </c>
      <c r="Y59" s="17"/>
      <c r="Z59" s="17"/>
    </row>
    <row r="60" spans="1:26" ht="11.25" customHeight="1" hidden="1">
      <c r="A60" s="365"/>
      <c r="B60" s="366"/>
      <c r="C60" s="366"/>
      <c r="D60" s="45"/>
      <c r="E60" s="55"/>
      <c r="F60" s="56"/>
      <c r="G60" s="56"/>
      <c r="H60" s="56"/>
      <c r="I60" s="57"/>
      <c r="J60" s="58"/>
      <c r="K60" s="59"/>
      <c r="L60" s="60"/>
      <c r="M60" s="60"/>
      <c r="N60" s="60"/>
      <c r="O60" s="61"/>
      <c r="P60" s="155">
        <f t="shared" si="0"/>
        <v>1</v>
      </c>
      <c r="Q60" s="62"/>
      <c r="R60" s="14"/>
      <c r="S60" s="14"/>
      <c r="T60" s="14"/>
      <c r="U60" s="14"/>
      <c r="V60" s="14"/>
      <c r="W60" s="158">
        <f t="shared" si="1"/>
        <v>0</v>
      </c>
      <c r="X60" s="161">
        <f t="shared" si="2"/>
        <v>0</v>
      </c>
      <c r="Y60" s="17"/>
      <c r="Z60" s="17"/>
    </row>
    <row r="61" spans="1:26" ht="11.25" customHeight="1" hidden="1">
      <c r="A61" s="365"/>
      <c r="B61" s="366"/>
      <c r="C61" s="366"/>
      <c r="D61" s="45"/>
      <c r="E61" s="55"/>
      <c r="F61" s="56"/>
      <c r="G61" s="56"/>
      <c r="H61" s="56"/>
      <c r="I61" s="57"/>
      <c r="J61" s="58"/>
      <c r="K61" s="59"/>
      <c r="L61" s="60"/>
      <c r="M61" s="60"/>
      <c r="N61" s="60"/>
      <c r="O61" s="61"/>
      <c r="P61" s="155">
        <f t="shared" si="0"/>
        <v>1</v>
      </c>
      <c r="Q61" s="62"/>
      <c r="R61" s="14"/>
      <c r="S61" s="14"/>
      <c r="T61" s="14"/>
      <c r="U61" s="14"/>
      <c r="V61" s="14"/>
      <c r="W61" s="158">
        <f t="shared" si="1"/>
        <v>0</v>
      </c>
      <c r="X61" s="161">
        <f t="shared" si="2"/>
        <v>0</v>
      </c>
      <c r="Y61" s="17"/>
      <c r="Z61" s="17"/>
    </row>
    <row r="62" spans="1:26" ht="11.25" customHeight="1" hidden="1">
      <c r="A62" s="365"/>
      <c r="B62" s="366"/>
      <c r="C62" s="366"/>
      <c r="D62" s="45"/>
      <c r="E62" s="55"/>
      <c r="F62" s="56"/>
      <c r="G62" s="56"/>
      <c r="H62" s="56"/>
      <c r="I62" s="57"/>
      <c r="J62" s="58"/>
      <c r="K62" s="59"/>
      <c r="L62" s="60"/>
      <c r="M62" s="60"/>
      <c r="N62" s="60"/>
      <c r="O62" s="61"/>
      <c r="P62" s="155">
        <f t="shared" si="0"/>
        <v>1</v>
      </c>
      <c r="Q62" s="62"/>
      <c r="R62" s="14"/>
      <c r="S62" s="14"/>
      <c r="T62" s="14"/>
      <c r="U62" s="14"/>
      <c r="V62" s="14"/>
      <c r="W62" s="158">
        <f t="shared" si="1"/>
        <v>0</v>
      </c>
      <c r="X62" s="161">
        <f t="shared" si="2"/>
        <v>0</v>
      </c>
      <c r="Y62" s="17"/>
      <c r="Z62" s="17"/>
    </row>
    <row r="63" spans="1:26" ht="11.25" customHeight="1" hidden="1">
      <c r="A63" s="365"/>
      <c r="B63" s="366"/>
      <c r="C63" s="366"/>
      <c r="D63" s="45"/>
      <c r="E63" s="55"/>
      <c r="F63" s="56"/>
      <c r="G63" s="56"/>
      <c r="H63" s="56"/>
      <c r="I63" s="57"/>
      <c r="J63" s="58"/>
      <c r="K63" s="59"/>
      <c r="L63" s="60"/>
      <c r="M63" s="60"/>
      <c r="N63" s="60"/>
      <c r="O63" s="61"/>
      <c r="P63" s="155">
        <f t="shared" si="0"/>
        <v>1</v>
      </c>
      <c r="Q63" s="62"/>
      <c r="R63" s="14"/>
      <c r="S63" s="14"/>
      <c r="T63" s="14"/>
      <c r="U63" s="14"/>
      <c r="V63" s="14"/>
      <c r="W63" s="158">
        <f t="shared" si="1"/>
        <v>0</v>
      </c>
      <c r="X63" s="161">
        <f t="shared" si="2"/>
        <v>0</v>
      </c>
      <c r="Y63" s="17"/>
      <c r="Z63" s="17"/>
    </row>
    <row r="64" spans="1:26" ht="11.25" customHeight="1" hidden="1">
      <c r="A64" s="365"/>
      <c r="B64" s="366"/>
      <c r="C64" s="366"/>
      <c r="D64" s="45"/>
      <c r="E64" s="55"/>
      <c r="F64" s="56"/>
      <c r="G64" s="56"/>
      <c r="H64" s="56"/>
      <c r="I64" s="57"/>
      <c r="J64" s="58"/>
      <c r="K64" s="59"/>
      <c r="L64" s="60"/>
      <c r="M64" s="60"/>
      <c r="N64" s="60"/>
      <c r="O64" s="61"/>
      <c r="P64" s="155">
        <f t="shared" si="0"/>
        <v>1</v>
      </c>
      <c r="Q64" s="62"/>
      <c r="R64" s="14"/>
      <c r="S64" s="14"/>
      <c r="T64" s="14"/>
      <c r="U64" s="14"/>
      <c r="V64" s="14"/>
      <c r="W64" s="158">
        <f t="shared" si="1"/>
        <v>0</v>
      </c>
      <c r="X64" s="161">
        <f t="shared" si="2"/>
        <v>0</v>
      </c>
      <c r="Y64" s="17"/>
      <c r="Z64" s="17"/>
    </row>
    <row r="65" spans="1:26" ht="11.25" customHeight="1" hidden="1">
      <c r="A65" s="365"/>
      <c r="B65" s="366"/>
      <c r="C65" s="366"/>
      <c r="D65" s="45"/>
      <c r="E65" s="55"/>
      <c r="F65" s="56"/>
      <c r="G65" s="56"/>
      <c r="H65" s="56"/>
      <c r="I65" s="57"/>
      <c r="J65" s="58"/>
      <c r="K65" s="59"/>
      <c r="L65" s="60"/>
      <c r="M65" s="60"/>
      <c r="N65" s="60"/>
      <c r="O65" s="61"/>
      <c r="P65" s="155">
        <f t="shared" si="0"/>
        <v>1</v>
      </c>
      <c r="Q65" s="62"/>
      <c r="R65" s="14"/>
      <c r="S65" s="14"/>
      <c r="T65" s="14"/>
      <c r="U65" s="14"/>
      <c r="V65" s="14"/>
      <c r="W65" s="158">
        <f t="shared" si="1"/>
        <v>0</v>
      </c>
      <c r="X65" s="161">
        <f t="shared" si="2"/>
        <v>0</v>
      </c>
      <c r="Y65" s="17"/>
      <c r="Z65" s="17"/>
    </row>
    <row r="66" spans="1:26" ht="11.25" customHeight="1" hidden="1">
      <c r="A66" s="365"/>
      <c r="B66" s="366"/>
      <c r="C66" s="366"/>
      <c r="D66" s="45"/>
      <c r="E66" s="55"/>
      <c r="F66" s="56"/>
      <c r="G66" s="56"/>
      <c r="H66" s="56"/>
      <c r="I66" s="57"/>
      <c r="J66" s="58"/>
      <c r="K66" s="59"/>
      <c r="L66" s="60"/>
      <c r="M66" s="60"/>
      <c r="N66" s="60"/>
      <c r="O66" s="61"/>
      <c r="P66" s="155">
        <f t="shared" si="0"/>
        <v>1</v>
      </c>
      <c r="Q66" s="62"/>
      <c r="R66" s="14"/>
      <c r="S66" s="14"/>
      <c r="T66" s="14"/>
      <c r="U66" s="14"/>
      <c r="V66" s="14"/>
      <c r="W66" s="158">
        <f t="shared" si="1"/>
        <v>0</v>
      </c>
      <c r="X66" s="161">
        <f t="shared" si="2"/>
        <v>0</v>
      </c>
      <c r="Y66" s="17"/>
      <c r="Z66" s="17"/>
    </row>
    <row r="67" spans="1:26" ht="11.25" customHeight="1" hidden="1">
      <c r="A67" s="365"/>
      <c r="B67" s="366"/>
      <c r="C67" s="366"/>
      <c r="D67" s="45"/>
      <c r="E67" s="55"/>
      <c r="F67" s="56"/>
      <c r="G67" s="56"/>
      <c r="H67" s="56"/>
      <c r="I67" s="57"/>
      <c r="J67" s="58"/>
      <c r="K67" s="59"/>
      <c r="L67" s="60"/>
      <c r="M67" s="60"/>
      <c r="N67" s="60"/>
      <c r="O67" s="61"/>
      <c r="P67" s="155">
        <f t="shared" si="0"/>
        <v>1</v>
      </c>
      <c r="Q67" s="62"/>
      <c r="R67" s="14"/>
      <c r="S67" s="14"/>
      <c r="T67" s="14"/>
      <c r="U67" s="14"/>
      <c r="V67" s="14"/>
      <c r="W67" s="158">
        <f t="shared" si="1"/>
        <v>0</v>
      </c>
      <c r="X67" s="161">
        <f t="shared" si="2"/>
        <v>0</v>
      </c>
      <c r="Y67" s="17"/>
      <c r="Z67" s="17"/>
    </row>
    <row r="68" spans="1:26" ht="11.25" customHeight="1" hidden="1">
      <c r="A68" s="365"/>
      <c r="B68" s="366"/>
      <c r="C68" s="366"/>
      <c r="D68" s="45"/>
      <c r="E68" s="55"/>
      <c r="F68" s="56"/>
      <c r="G68" s="56"/>
      <c r="H68" s="56"/>
      <c r="I68" s="57"/>
      <c r="J68" s="58"/>
      <c r="K68" s="59"/>
      <c r="L68" s="60"/>
      <c r="M68" s="60"/>
      <c r="N68" s="60"/>
      <c r="O68" s="61"/>
      <c r="P68" s="155">
        <f t="shared" si="0"/>
        <v>1</v>
      </c>
      <c r="Q68" s="62"/>
      <c r="R68" s="14"/>
      <c r="S68" s="14"/>
      <c r="T68" s="14"/>
      <c r="U68" s="14"/>
      <c r="V68" s="14"/>
      <c r="W68" s="44">
        <f t="shared" si="1"/>
        <v>0</v>
      </c>
      <c r="X68" s="13">
        <f t="shared" si="2"/>
        <v>0</v>
      </c>
      <c r="Y68" s="17"/>
      <c r="Z68" s="17"/>
    </row>
    <row r="69" spans="1:26" ht="11.25" customHeight="1" hidden="1">
      <c r="A69" s="365"/>
      <c r="B69" s="366"/>
      <c r="C69" s="366"/>
      <c r="D69" s="45"/>
      <c r="E69" s="55"/>
      <c r="F69" s="56"/>
      <c r="G69" s="56"/>
      <c r="H69" s="56"/>
      <c r="I69" s="57"/>
      <c r="J69" s="58"/>
      <c r="K69" s="59"/>
      <c r="L69" s="60"/>
      <c r="M69" s="60"/>
      <c r="N69" s="60"/>
      <c r="O69" s="61"/>
      <c r="P69" s="155">
        <f t="shared" si="0"/>
        <v>1</v>
      </c>
      <c r="Q69" s="62"/>
      <c r="R69" s="14"/>
      <c r="S69" s="14"/>
      <c r="T69" s="14"/>
      <c r="U69" s="14"/>
      <c r="V69" s="14"/>
      <c r="W69" s="44">
        <f t="shared" si="1"/>
        <v>0</v>
      </c>
      <c r="X69" s="13">
        <f t="shared" si="2"/>
        <v>0</v>
      </c>
      <c r="Y69" s="17"/>
      <c r="Z69" s="17"/>
    </row>
    <row r="70" spans="1:26" ht="11.25" customHeight="1" hidden="1">
      <c r="A70" s="365"/>
      <c r="B70" s="366"/>
      <c r="C70" s="366"/>
      <c r="D70" s="45"/>
      <c r="E70" s="55"/>
      <c r="F70" s="56"/>
      <c r="G70" s="56"/>
      <c r="H70" s="56"/>
      <c r="I70" s="57"/>
      <c r="J70" s="58"/>
      <c r="K70" s="59"/>
      <c r="L70" s="60"/>
      <c r="M70" s="60"/>
      <c r="N70" s="60"/>
      <c r="O70" s="61"/>
      <c r="P70" s="155">
        <f t="shared" si="0"/>
        <v>1</v>
      </c>
      <c r="Q70" s="62"/>
      <c r="R70" s="14"/>
      <c r="S70" s="14"/>
      <c r="T70" s="14"/>
      <c r="U70" s="14"/>
      <c r="V70" s="14"/>
      <c r="W70" s="44">
        <f t="shared" si="1"/>
        <v>0</v>
      </c>
      <c r="X70" s="13">
        <f t="shared" si="2"/>
        <v>0</v>
      </c>
      <c r="Y70" s="17"/>
      <c r="Z70" s="17"/>
    </row>
    <row r="71" spans="1:26" ht="11.25" customHeight="1" hidden="1">
      <c r="A71" s="365"/>
      <c r="B71" s="366"/>
      <c r="C71" s="366"/>
      <c r="D71" s="45"/>
      <c r="E71" s="55"/>
      <c r="F71" s="56"/>
      <c r="G71" s="56"/>
      <c r="H71" s="56"/>
      <c r="I71" s="57"/>
      <c r="J71" s="58"/>
      <c r="K71" s="59"/>
      <c r="L71" s="60"/>
      <c r="M71" s="60"/>
      <c r="N71" s="60"/>
      <c r="O71" s="61"/>
      <c r="P71" s="155">
        <f t="shared" si="0"/>
        <v>1</v>
      </c>
      <c r="Q71" s="62"/>
      <c r="R71" s="14"/>
      <c r="S71" s="14"/>
      <c r="T71" s="14"/>
      <c r="U71" s="14"/>
      <c r="V71" s="14"/>
      <c r="W71" s="44">
        <f t="shared" si="1"/>
        <v>0</v>
      </c>
      <c r="X71" s="13">
        <f t="shared" si="2"/>
        <v>0</v>
      </c>
      <c r="Y71" s="17"/>
      <c r="Z71" s="17"/>
    </row>
    <row r="72" spans="1:26" ht="11.25" customHeight="1" hidden="1">
      <c r="A72" s="365"/>
      <c r="B72" s="366"/>
      <c r="C72" s="366"/>
      <c r="D72" s="45"/>
      <c r="E72" s="55"/>
      <c r="F72" s="56"/>
      <c r="G72" s="56"/>
      <c r="H72" s="56"/>
      <c r="I72" s="57"/>
      <c r="J72" s="58"/>
      <c r="K72" s="59"/>
      <c r="L72" s="60"/>
      <c r="M72" s="60"/>
      <c r="N72" s="60"/>
      <c r="O72" s="61"/>
      <c r="P72" s="155">
        <f t="shared" si="0"/>
        <v>1</v>
      </c>
      <c r="Q72" s="62"/>
      <c r="R72" s="14"/>
      <c r="S72" s="14"/>
      <c r="T72" s="14"/>
      <c r="U72" s="14"/>
      <c r="V72" s="14"/>
      <c r="W72" s="44">
        <f t="shared" si="1"/>
        <v>0</v>
      </c>
      <c r="X72" s="13">
        <f t="shared" si="2"/>
        <v>0</v>
      </c>
      <c r="Y72" s="17"/>
      <c r="Z72" s="17"/>
    </row>
    <row r="73" spans="1:26" ht="11.25" customHeight="1" hidden="1">
      <c r="A73" s="365"/>
      <c r="B73" s="366"/>
      <c r="C73" s="366"/>
      <c r="D73" s="45"/>
      <c r="E73" s="55"/>
      <c r="F73" s="56"/>
      <c r="G73" s="56"/>
      <c r="H73" s="56"/>
      <c r="I73" s="57"/>
      <c r="J73" s="58"/>
      <c r="K73" s="59"/>
      <c r="L73" s="60"/>
      <c r="M73" s="60"/>
      <c r="N73" s="60"/>
      <c r="O73" s="61"/>
      <c r="P73" s="155">
        <f t="shared" si="0"/>
        <v>1</v>
      </c>
      <c r="Q73" s="62"/>
      <c r="R73" s="14"/>
      <c r="S73" s="14"/>
      <c r="T73" s="14"/>
      <c r="U73" s="14"/>
      <c r="V73" s="14"/>
      <c r="W73" s="44">
        <f t="shared" si="1"/>
        <v>0</v>
      </c>
      <c r="X73" s="13">
        <f t="shared" si="2"/>
        <v>0</v>
      </c>
      <c r="Y73" s="17"/>
      <c r="Z73" s="17"/>
    </row>
    <row r="74" spans="1:26" ht="11.25" customHeight="1" hidden="1">
      <c r="A74" s="365"/>
      <c r="B74" s="366"/>
      <c r="C74" s="366"/>
      <c r="D74" s="45"/>
      <c r="E74" s="55"/>
      <c r="F74" s="56"/>
      <c r="G74" s="56"/>
      <c r="H74" s="56"/>
      <c r="I74" s="57"/>
      <c r="J74" s="58"/>
      <c r="K74" s="59"/>
      <c r="L74" s="60"/>
      <c r="M74" s="60"/>
      <c r="N74" s="60"/>
      <c r="O74" s="61"/>
      <c r="P74" s="155">
        <f t="shared" si="0"/>
        <v>1</v>
      </c>
      <c r="Q74" s="62"/>
      <c r="R74" s="14"/>
      <c r="S74" s="14"/>
      <c r="T74" s="14"/>
      <c r="U74" s="14"/>
      <c r="V74" s="14"/>
      <c r="W74" s="44">
        <f t="shared" si="1"/>
        <v>0</v>
      </c>
      <c r="X74" s="13">
        <f t="shared" si="2"/>
        <v>0</v>
      </c>
      <c r="Y74" s="17"/>
      <c r="Z74" s="17"/>
    </row>
    <row r="75" spans="1:26" ht="11.25" customHeight="1" hidden="1" thickBot="1">
      <c r="A75" s="453"/>
      <c r="B75" s="454"/>
      <c r="C75" s="454"/>
      <c r="D75" s="45"/>
      <c r="E75" s="55"/>
      <c r="F75" s="56"/>
      <c r="G75" s="56"/>
      <c r="H75" s="56"/>
      <c r="I75" s="57"/>
      <c r="J75" s="58"/>
      <c r="K75" s="59"/>
      <c r="L75" s="60"/>
      <c r="M75" s="60"/>
      <c r="N75" s="60"/>
      <c r="O75" s="61"/>
      <c r="P75" s="316">
        <f>IF(OR(D75="",D75="z",D75="o"),1,($Q$1+IF(K75="x",$K$1,0)+IF(L75="x",$I$1,0)+IF(M75="x",$G$1)+IF(N75="x",$O$1)+IF(O75="x",$M$1)))</f>
        <v>1</v>
      </c>
      <c r="Q75" s="62"/>
      <c r="R75" s="14"/>
      <c r="S75" s="14"/>
      <c r="T75" s="14"/>
      <c r="U75" s="14"/>
      <c r="V75" s="14"/>
      <c r="W75" s="64">
        <f t="shared" si="1"/>
        <v>0</v>
      </c>
      <c r="X75" s="13">
        <f t="shared" si="2"/>
        <v>0</v>
      </c>
      <c r="Y75" s="17"/>
      <c r="Z75" s="17"/>
    </row>
    <row r="76" spans="1:26" ht="11.25" customHeight="1" thickBot="1">
      <c r="A76" s="383" t="s">
        <v>13</v>
      </c>
      <c r="B76" s="384"/>
      <c r="C76" s="384"/>
      <c r="D76" s="385"/>
      <c r="E76" s="162"/>
      <c r="F76" s="163"/>
      <c r="G76" s="163"/>
      <c r="H76" s="163"/>
      <c r="I76" s="163"/>
      <c r="J76" s="164"/>
      <c r="K76" s="165"/>
      <c r="L76" s="166"/>
      <c r="M76" s="166"/>
      <c r="N76" s="167"/>
      <c r="O76" s="167"/>
      <c r="P76" s="157"/>
      <c r="Q76" s="165">
        <f>SUM($Q$25:$Q$75)</f>
        <v>0</v>
      </c>
      <c r="R76" s="165">
        <f>SUM($R$25:$R$75)</f>
        <v>0</v>
      </c>
      <c r="S76" s="165">
        <f>SUM($S$25:$S$75)</f>
        <v>0</v>
      </c>
      <c r="T76" s="165">
        <f>SUM($T$25:$T$75)</f>
        <v>0</v>
      </c>
      <c r="U76" s="165">
        <f>SUM($U$25:$U$75)</f>
        <v>0</v>
      </c>
      <c r="V76" s="165">
        <f>SUM($V$25:$V$75)</f>
        <v>0</v>
      </c>
      <c r="W76" s="168">
        <f>SUM(W25:W75)</f>
        <v>0</v>
      </c>
      <c r="X76" s="169">
        <f>SUBTOTAL(109,'eindverslag-marktverloning '!$X$25:$X$75)</f>
        <v>0</v>
      </c>
      <c r="Y76" s="17"/>
      <c r="Z76" s="17"/>
    </row>
    <row r="77" spans="1:24" s="19" customFormat="1" ht="152.25" customHeight="1">
      <c r="A77" s="664" t="s">
        <v>180</v>
      </c>
      <c r="B77" s="665"/>
      <c r="C77" s="665"/>
      <c r="D77" s="665"/>
      <c r="E77" s="665"/>
      <c r="F77" s="665"/>
      <c r="G77" s="665"/>
      <c r="H77" s="665"/>
      <c r="I77" s="665"/>
      <c r="J77" s="665"/>
      <c r="K77" s="665"/>
      <c r="L77" s="665"/>
      <c r="M77" s="665"/>
      <c r="N77" s="665"/>
      <c r="O77" s="665"/>
      <c r="P77" s="665"/>
      <c r="Q77" s="665"/>
      <c r="R77" s="665"/>
      <c r="S77" s="665"/>
      <c r="T77" s="665"/>
      <c r="U77" s="665"/>
      <c r="V77" s="665"/>
      <c r="W77" s="665"/>
      <c r="X77" s="665"/>
    </row>
    <row r="78" spans="1:24" s="19" customFormat="1" ht="11.25" customHeight="1">
      <c r="A78" s="304"/>
      <c r="B78" s="305"/>
      <c r="C78" s="305"/>
      <c r="D78" s="305"/>
      <c r="E78" s="305"/>
      <c r="F78" s="305"/>
      <c r="G78" s="305"/>
      <c r="H78" s="305"/>
      <c r="I78" s="305"/>
      <c r="J78" s="305"/>
      <c r="K78" s="305"/>
      <c r="L78" s="305"/>
      <c r="M78" s="305"/>
      <c r="N78" s="305"/>
      <c r="O78" s="305"/>
      <c r="P78" s="305"/>
      <c r="Q78" s="305"/>
      <c r="R78" s="305"/>
      <c r="S78" s="305"/>
      <c r="T78" s="305"/>
      <c r="U78" s="305"/>
      <c r="V78" s="305"/>
      <c r="W78" s="305"/>
      <c r="X78" s="305"/>
    </row>
    <row r="79" spans="1:24" s="19" customFormat="1" ht="12">
      <c r="A79" s="661">
        <f>IF(W76&lt;D14,"Vermits het aantal ingediende mensmaanden lager ligt dan begroot, dalen de indirecte overige kosten. De ruimte die hierdoor in uw budget ontstaat, kan ingevuld worden met bijkomende kosten, als men die kan verantwoorden.","")</f>
      </c>
      <c r="B79" s="661"/>
      <c r="C79" s="661"/>
      <c r="D79" s="661"/>
      <c r="E79" s="661"/>
      <c r="F79" s="661"/>
      <c r="G79" s="661"/>
      <c r="H79" s="661"/>
      <c r="I79" s="661"/>
      <c r="J79" s="661"/>
      <c r="K79" s="661"/>
      <c r="L79" s="661"/>
      <c r="M79" s="661"/>
      <c r="N79" s="661"/>
      <c r="O79" s="661"/>
      <c r="P79" s="661"/>
      <c r="Q79" s="661"/>
      <c r="R79" s="661"/>
      <c r="S79" s="661"/>
      <c r="T79" s="661"/>
      <c r="U79" s="661"/>
      <c r="V79" s="661"/>
      <c r="W79" s="661"/>
      <c r="X79" s="661"/>
    </row>
    <row r="80" spans="1:26" ht="11.25" customHeight="1" thickBot="1">
      <c r="A80" s="65"/>
      <c r="B80" s="65"/>
      <c r="C80" s="65"/>
      <c r="D80" s="65"/>
      <c r="E80" s="65"/>
      <c r="F80" s="65"/>
      <c r="G80" s="65"/>
      <c r="H80" s="65"/>
      <c r="I80" s="65"/>
      <c r="J80" s="65"/>
      <c r="K80" s="65"/>
      <c r="L80" s="65"/>
      <c r="M80" s="65"/>
      <c r="N80" s="65"/>
      <c r="O80" s="65"/>
      <c r="P80" s="65"/>
      <c r="Q80" s="65"/>
      <c r="R80" s="65"/>
      <c r="S80" s="65"/>
      <c r="T80" s="65"/>
      <c r="U80" s="65"/>
      <c r="V80" s="65"/>
      <c r="W80" s="65"/>
      <c r="X80" s="65"/>
      <c r="Y80" s="17"/>
      <c r="Z80" s="17"/>
    </row>
    <row r="81" spans="1:26" ht="11.25" customHeight="1">
      <c r="A81" s="374" t="s">
        <v>161</v>
      </c>
      <c r="B81" s="375"/>
      <c r="C81" s="375"/>
      <c r="D81" s="375"/>
      <c r="E81" s="375"/>
      <c r="F81" s="375"/>
      <c r="G81" s="375"/>
      <c r="H81" s="375"/>
      <c r="I81" s="375"/>
      <c r="J81" s="375"/>
      <c r="K81" s="375"/>
      <c r="L81" s="375"/>
      <c r="M81" s="375"/>
      <c r="N81" s="375"/>
      <c r="O81" s="375"/>
      <c r="P81" s="375"/>
      <c r="Q81" s="375"/>
      <c r="R81" s="375"/>
      <c r="S81" s="375"/>
      <c r="T81" s="375"/>
      <c r="U81" s="375"/>
      <c r="V81" s="375"/>
      <c r="W81" s="375"/>
      <c r="X81" s="424"/>
      <c r="Y81" s="17"/>
      <c r="Z81" s="17"/>
    </row>
    <row r="82" spans="1:24" s="66" customFormat="1" ht="11.25" customHeight="1">
      <c r="A82" s="429" t="s">
        <v>162</v>
      </c>
      <c r="B82" s="430"/>
      <c r="C82" s="430"/>
      <c r="D82" s="430"/>
      <c r="E82" s="430"/>
      <c r="F82" s="430"/>
      <c r="G82" s="430"/>
      <c r="H82" s="430"/>
      <c r="I82" s="430"/>
      <c r="J82" s="430"/>
      <c r="K82" s="430"/>
      <c r="L82" s="430"/>
      <c r="M82" s="430"/>
      <c r="N82" s="430"/>
      <c r="O82" s="430"/>
      <c r="P82" s="430"/>
      <c r="Q82" s="430"/>
      <c r="R82" s="430"/>
      <c r="S82" s="430"/>
      <c r="T82" s="430"/>
      <c r="U82" s="430"/>
      <c r="V82" s="430"/>
      <c r="W82" s="430"/>
      <c r="X82" s="431"/>
    </row>
    <row r="83" spans="1:24" s="66" customFormat="1" ht="11.25" customHeight="1">
      <c r="A83" s="432"/>
      <c r="B83" s="433"/>
      <c r="C83" s="433"/>
      <c r="D83" s="433"/>
      <c r="E83" s="433"/>
      <c r="F83" s="433"/>
      <c r="G83" s="433"/>
      <c r="H83" s="433"/>
      <c r="I83" s="433"/>
      <c r="J83" s="433"/>
      <c r="K83" s="433"/>
      <c r="L83" s="433"/>
      <c r="M83" s="433"/>
      <c r="N83" s="433"/>
      <c r="O83" s="433"/>
      <c r="P83" s="433"/>
      <c r="Q83" s="433"/>
      <c r="R83" s="433"/>
      <c r="S83" s="433"/>
      <c r="T83" s="433"/>
      <c r="U83" s="433"/>
      <c r="V83" s="433"/>
      <c r="W83" s="433"/>
      <c r="X83" s="434"/>
    </row>
    <row r="84" spans="1:24" s="66" customFormat="1" ht="11.25" customHeight="1">
      <c r="A84" s="432"/>
      <c r="B84" s="433"/>
      <c r="C84" s="433"/>
      <c r="D84" s="433"/>
      <c r="E84" s="433"/>
      <c r="F84" s="433"/>
      <c r="G84" s="433"/>
      <c r="H84" s="433"/>
      <c r="I84" s="433"/>
      <c r="J84" s="433"/>
      <c r="K84" s="433"/>
      <c r="L84" s="433"/>
      <c r="M84" s="433"/>
      <c r="N84" s="433"/>
      <c r="O84" s="433"/>
      <c r="P84" s="433"/>
      <c r="Q84" s="433"/>
      <c r="R84" s="433"/>
      <c r="S84" s="433"/>
      <c r="T84" s="433"/>
      <c r="U84" s="433"/>
      <c r="V84" s="433"/>
      <c r="W84" s="433"/>
      <c r="X84" s="434"/>
    </row>
    <row r="85" spans="1:24" s="66" customFormat="1" ht="11.25" customHeight="1">
      <c r="A85" s="432"/>
      <c r="B85" s="433"/>
      <c r="C85" s="433"/>
      <c r="D85" s="433"/>
      <c r="E85" s="433"/>
      <c r="F85" s="433"/>
      <c r="G85" s="433"/>
      <c r="H85" s="433"/>
      <c r="I85" s="433"/>
      <c r="J85" s="433"/>
      <c r="K85" s="433"/>
      <c r="L85" s="433"/>
      <c r="M85" s="433"/>
      <c r="N85" s="433"/>
      <c r="O85" s="433"/>
      <c r="P85" s="433"/>
      <c r="Q85" s="433"/>
      <c r="R85" s="433"/>
      <c r="S85" s="433"/>
      <c r="T85" s="433"/>
      <c r="U85" s="433"/>
      <c r="V85" s="433"/>
      <c r="W85" s="433"/>
      <c r="X85" s="434"/>
    </row>
    <row r="86" spans="1:24" s="66" customFormat="1" ht="11.25" customHeight="1">
      <c r="A86" s="432"/>
      <c r="B86" s="433"/>
      <c r="C86" s="433"/>
      <c r="D86" s="433"/>
      <c r="E86" s="433"/>
      <c r="F86" s="433"/>
      <c r="G86" s="433"/>
      <c r="H86" s="433"/>
      <c r="I86" s="433"/>
      <c r="J86" s="433"/>
      <c r="K86" s="433"/>
      <c r="L86" s="433"/>
      <c r="M86" s="433"/>
      <c r="N86" s="433"/>
      <c r="O86" s="433"/>
      <c r="P86" s="433"/>
      <c r="Q86" s="433"/>
      <c r="R86" s="433"/>
      <c r="S86" s="433"/>
      <c r="T86" s="433"/>
      <c r="U86" s="433"/>
      <c r="V86" s="433"/>
      <c r="W86" s="433"/>
      <c r="X86" s="434"/>
    </row>
    <row r="87" spans="1:24" s="66" customFormat="1" ht="11.25" customHeight="1">
      <c r="A87" s="432"/>
      <c r="B87" s="433"/>
      <c r="C87" s="433"/>
      <c r="D87" s="433"/>
      <c r="E87" s="433"/>
      <c r="F87" s="433"/>
      <c r="G87" s="433"/>
      <c r="H87" s="433"/>
      <c r="I87" s="433"/>
      <c r="J87" s="433"/>
      <c r="K87" s="433"/>
      <c r="L87" s="433"/>
      <c r="M87" s="433"/>
      <c r="N87" s="433"/>
      <c r="O87" s="433"/>
      <c r="P87" s="433"/>
      <c r="Q87" s="433"/>
      <c r="R87" s="433"/>
      <c r="S87" s="433"/>
      <c r="T87" s="433"/>
      <c r="U87" s="433"/>
      <c r="V87" s="433"/>
      <c r="W87" s="433"/>
      <c r="X87" s="434"/>
    </row>
    <row r="88" spans="1:24" s="66" customFormat="1" ht="11.25" customHeight="1">
      <c r="A88" s="432"/>
      <c r="B88" s="433"/>
      <c r="C88" s="433"/>
      <c r="D88" s="433"/>
      <c r="E88" s="433"/>
      <c r="F88" s="433"/>
      <c r="G88" s="433"/>
      <c r="H88" s="433"/>
      <c r="I88" s="433"/>
      <c r="J88" s="433"/>
      <c r="K88" s="433"/>
      <c r="L88" s="433"/>
      <c r="M88" s="433"/>
      <c r="N88" s="433"/>
      <c r="O88" s="433"/>
      <c r="P88" s="433"/>
      <c r="Q88" s="433"/>
      <c r="R88" s="433"/>
      <c r="S88" s="433"/>
      <c r="T88" s="433"/>
      <c r="U88" s="433"/>
      <c r="V88" s="433"/>
      <c r="W88" s="433"/>
      <c r="X88" s="434"/>
    </row>
    <row r="89" spans="1:24" s="66" customFormat="1" ht="11.25" customHeight="1">
      <c r="A89" s="432"/>
      <c r="B89" s="433"/>
      <c r="C89" s="433"/>
      <c r="D89" s="433"/>
      <c r="E89" s="433"/>
      <c r="F89" s="433"/>
      <c r="G89" s="433"/>
      <c r="H89" s="433"/>
      <c r="I89" s="433"/>
      <c r="J89" s="433"/>
      <c r="K89" s="433"/>
      <c r="L89" s="433"/>
      <c r="M89" s="433"/>
      <c r="N89" s="433"/>
      <c r="O89" s="433"/>
      <c r="P89" s="433"/>
      <c r="Q89" s="433"/>
      <c r="R89" s="433"/>
      <c r="S89" s="433"/>
      <c r="T89" s="433"/>
      <c r="U89" s="433"/>
      <c r="V89" s="433"/>
      <c r="W89" s="433"/>
      <c r="X89" s="434"/>
    </row>
    <row r="90" spans="1:24" s="66" customFormat="1" ht="11.25" customHeight="1">
      <c r="A90" s="432"/>
      <c r="B90" s="433"/>
      <c r="C90" s="433"/>
      <c r="D90" s="433"/>
      <c r="E90" s="433"/>
      <c r="F90" s="433"/>
      <c r="G90" s="433"/>
      <c r="H90" s="433"/>
      <c r="I90" s="433"/>
      <c r="J90" s="433"/>
      <c r="K90" s="433"/>
      <c r="L90" s="433"/>
      <c r="M90" s="433"/>
      <c r="N90" s="433"/>
      <c r="O90" s="433"/>
      <c r="P90" s="433"/>
      <c r="Q90" s="433"/>
      <c r="R90" s="433"/>
      <c r="S90" s="433"/>
      <c r="T90" s="433"/>
      <c r="U90" s="433"/>
      <c r="V90" s="433"/>
      <c r="W90" s="433"/>
      <c r="X90" s="434"/>
    </row>
    <row r="91" spans="1:24" s="19" customFormat="1" ht="11.25" customHeight="1">
      <c r="A91" s="432"/>
      <c r="B91" s="433"/>
      <c r="C91" s="433"/>
      <c r="D91" s="433"/>
      <c r="E91" s="433"/>
      <c r="F91" s="433"/>
      <c r="G91" s="433"/>
      <c r="H91" s="433"/>
      <c r="I91" s="433"/>
      <c r="J91" s="433"/>
      <c r="K91" s="433"/>
      <c r="L91" s="433"/>
      <c r="M91" s="433"/>
      <c r="N91" s="433"/>
      <c r="O91" s="433"/>
      <c r="P91" s="433"/>
      <c r="Q91" s="433"/>
      <c r="R91" s="433"/>
      <c r="S91" s="433"/>
      <c r="T91" s="433"/>
      <c r="U91" s="433"/>
      <c r="V91" s="433"/>
      <c r="W91" s="433"/>
      <c r="X91" s="434"/>
    </row>
    <row r="92" spans="1:24" s="19" customFormat="1" ht="11.25" customHeight="1" thickBot="1">
      <c r="A92" s="435"/>
      <c r="B92" s="436"/>
      <c r="C92" s="436"/>
      <c r="D92" s="436"/>
      <c r="E92" s="436"/>
      <c r="F92" s="436"/>
      <c r="G92" s="436"/>
      <c r="H92" s="436"/>
      <c r="I92" s="436"/>
      <c r="J92" s="436"/>
      <c r="K92" s="436"/>
      <c r="L92" s="436"/>
      <c r="M92" s="436"/>
      <c r="N92" s="436"/>
      <c r="O92" s="436"/>
      <c r="P92" s="436"/>
      <c r="Q92" s="436"/>
      <c r="R92" s="436"/>
      <c r="S92" s="436"/>
      <c r="T92" s="436"/>
      <c r="U92" s="436"/>
      <c r="V92" s="436"/>
      <c r="W92" s="436"/>
      <c r="X92" s="437"/>
    </row>
    <row r="93" spans="1:26" ht="11.25" customHeight="1" thickBot="1">
      <c r="A93" s="19"/>
      <c r="B93" s="19"/>
      <c r="C93" s="19"/>
      <c r="D93" s="19"/>
      <c r="E93" s="19"/>
      <c r="F93" s="19"/>
      <c r="G93" s="87"/>
      <c r="H93" s="19"/>
      <c r="I93" s="19"/>
      <c r="J93" s="87"/>
      <c r="K93" s="87"/>
      <c r="L93" s="87"/>
      <c r="M93" s="87"/>
      <c r="N93" s="19"/>
      <c r="O93" s="19"/>
      <c r="P93" s="19"/>
      <c r="Q93" s="19"/>
      <c r="R93" s="19"/>
      <c r="S93" s="19"/>
      <c r="T93" s="19"/>
      <c r="U93" s="19"/>
      <c r="V93" s="19"/>
      <c r="W93" s="19"/>
      <c r="X93" s="88"/>
      <c r="Y93" s="17"/>
      <c r="Z93" s="17"/>
    </row>
    <row r="94" spans="1:26" ht="24" customHeight="1">
      <c r="A94" s="455" t="s">
        <v>85</v>
      </c>
      <c r="B94" s="456"/>
      <c r="C94" s="456"/>
      <c r="D94" s="456"/>
      <c r="E94" s="548"/>
      <c r="F94" s="89"/>
      <c r="G94" s="89"/>
      <c r="H94" s="89"/>
      <c r="J94" s="17"/>
      <c r="K94" s="17"/>
      <c r="L94" s="17"/>
      <c r="M94" s="17"/>
      <c r="Y94" s="17"/>
      <c r="Z94" s="17"/>
    </row>
    <row r="95" spans="1:26" ht="24" customHeight="1">
      <c r="A95" s="457" t="s">
        <v>105</v>
      </c>
      <c r="B95" s="458"/>
      <c r="C95" s="458"/>
      <c r="D95" s="458"/>
      <c r="E95" s="459"/>
      <c r="G95" s="17"/>
      <c r="J95" s="17"/>
      <c r="K95" s="17"/>
      <c r="L95" s="17"/>
      <c r="M95" s="17"/>
      <c r="Y95" s="17"/>
      <c r="Z95" s="17"/>
    </row>
    <row r="96" spans="1:26" ht="24" customHeight="1" thickBot="1">
      <c r="A96" s="90" t="s">
        <v>14</v>
      </c>
      <c r="B96" s="91" t="s">
        <v>0</v>
      </c>
      <c r="C96" s="91" t="s">
        <v>18</v>
      </c>
      <c r="D96" s="298" t="s">
        <v>138</v>
      </c>
      <c r="E96" s="92" t="s">
        <v>104</v>
      </c>
      <c r="G96" s="17"/>
      <c r="J96" s="17"/>
      <c r="K96" s="17"/>
      <c r="L96" s="17"/>
      <c r="M96" s="17"/>
      <c r="Y96" s="17"/>
      <c r="Z96" s="17"/>
    </row>
    <row r="97" spans="1:10" s="24" customFormat="1" ht="24" customHeight="1" thickBot="1">
      <c r="A97" s="170" t="s">
        <v>19</v>
      </c>
      <c r="B97" s="171">
        <f>$W$76</f>
        <v>0</v>
      </c>
      <c r="C97" s="172">
        <f>$W$76/12</f>
        <v>0</v>
      </c>
      <c r="D97" s="317">
        <f>D16</f>
        <v>0</v>
      </c>
      <c r="E97" s="297">
        <f>$D$97*$C$97</f>
        <v>0</v>
      </c>
      <c r="F97" s="17"/>
      <c r="G97" s="17"/>
      <c r="H97" s="17"/>
      <c r="I97" s="17"/>
      <c r="J97" s="17"/>
    </row>
    <row r="98" spans="1:26" ht="15" customHeight="1" thickBot="1">
      <c r="A98" s="662" t="s">
        <v>163</v>
      </c>
      <c r="B98" s="466"/>
      <c r="C98" s="466"/>
      <c r="D98" s="466"/>
      <c r="E98" s="663"/>
      <c r="F98" s="93"/>
      <c r="G98" s="94"/>
      <c r="H98" s="94"/>
      <c r="I98" s="94"/>
      <c r="J98" s="24"/>
      <c r="K98" s="17"/>
      <c r="L98" s="17"/>
      <c r="M98" s="17"/>
      <c r="Y98" s="17"/>
      <c r="Z98" s="17"/>
    </row>
    <row r="99" spans="6:26" ht="24" customHeight="1" thickBot="1">
      <c r="F99" s="95"/>
      <c r="G99" s="95"/>
      <c r="H99" s="95"/>
      <c r="J99" s="17"/>
      <c r="K99" s="17"/>
      <c r="L99" s="17"/>
      <c r="M99" s="17"/>
      <c r="Y99" s="17"/>
      <c r="Z99" s="17"/>
    </row>
    <row r="100" spans="1:26" ht="24" customHeight="1" thickBot="1">
      <c r="A100" s="374" t="s">
        <v>106</v>
      </c>
      <c r="B100" s="375"/>
      <c r="C100" s="375"/>
      <c r="D100" s="375"/>
      <c r="E100" s="376"/>
      <c r="F100" s="98"/>
      <c r="G100" s="98"/>
      <c r="H100" s="98"/>
      <c r="J100" s="17"/>
      <c r="K100" s="17"/>
      <c r="L100" s="17"/>
      <c r="M100" s="17"/>
      <c r="Y100" s="17"/>
      <c r="Z100" s="17"/>
    </row>
    <row r="101" spans="1:10" s="101" customFormat="1" ht="24" customHeight="1" thickBot="1">
      <c r="A101" s="318" t="s">
        <v>99</v>
      </c>
      <c r="B101" s="319"/>
      <c r="C101" s="319"/>
      <c r="D101" s="319"/>
      <c r="E101" s="300">
        <v>0</v>
      </c>
      <c r="F101" s="99"/>
      <c r="G101" s="99"/>
      <c r="H101" s="99"/>
      <c r="I101" s="100"/>
      <c r="J101" s="17"/>
    </row>
    <row r="102" spans="1:9" s="109" customFormat="1" ht="24" customHeight="1" thickBot="1">
      <c r="A102" s="207"/>
      <c r="B102" s="120"/>
      <c r="C102" s="120"/>
      <c r="D102" s="120"/>
      <c r="E102" s="107"/>
      <c r="F102" s="107"/>
      <c r="G102" s="107"/>
      <c r="H102" s="107"/>
      <c r="I102" s="108"/>
    </row>
    <row r="103" spans="1:26" ht="24" customHeight="1" thickBot="1">
      <c r="A103" s="320" t="s">
        <v>164</v>
      </c>
      <c r="B103" s="321"/>
      <c r="C103" s="321"/>
      <c r="D103" s="321"/>
      <c r="E103" s="322">
        <f>E97+E101</f>
        <v>0</v>
      </c>
      <c r="F103" s="112"/>
      <c r="G103" s="112"/>
      <c r="H103" s="112"/>
      <c r="I103" s="100"/>
      <c r="J103" s="17"/>
      <c r="K103" s="17"/>
      <c r="L103" s="17"/>
      <c r="M103" s="17"/>
      <c r="Y103" s="17"/>
      <c r="Z103" s="17"/>
    </row>
    <row r="104" spans="1:26" ht="11.25" customHeight="1">
      <c r="A104" s="323"/>
      <c r="B104" s="324"/>
      <c r="C104" s="324"/>
      <c r="D104" s="324"/>
      <c r="E104" s="325"/>
      <c r="F104" s="112"/>
      <c r="G104" s="17"/>
      <c r="J104" s="17"/>
      <c r="Y104" s="17"/>
      <c r="Z104" s="17"/>
    </row>
    <row r="105" spans="1:26" ht="11.25" customHeight="1" thickBot="1">
      <c r="A105" s="207"/>
      <c r="B105" s="324"/>
      <c r="C105" s="324"/>
      <c r="D105" s="324"/>
      <c r="E105" s="325"/>
      <c r="F105" s="112"/>
      <c r="G105" s="17"/>
      <c r="J105" s="17"/>
      <c r="Y105" s="17"/>
      <c r="Z105" s="17"/>
    </row>
    <row r="106" spans="1:26" ht="11.25" customHeight="1">
      <c r="A106" s="658" t="s">
        <v>165</v>
      </c>
      <c r="B106" s="659"/>
      <c r="C106" s="659"/>
      <c r="D106" s="659"/>
      <c r="E106" s="659"/>
      <c r="F106" s="659"/>
      <c r="G106" s="659"/>
      <c r="H106" s="659"/>
      <c r="I106" s="659"/>
      <c r="J106" s="659"/>
      <c r="K106" s="659"/>
      <c r="L106" s="659"/>
      <c r="M106" s="659"/>
      <c r="N106" s="659"/>
      <c r="O106" s="659"/>
      <c r="P106" s="659"/>
      <c r="Q106" s="659"/>
      <c r="R106" s="659"/>
      <c r="S106" s="659"/>
      <c r="T106" s="659"/>
      <c r="U106" s="659"/>
      <c r="V106" s="659"/>
      <c r="W106" s="659"/>
      <c r="X106" s="660"/>
      <c r="Y106" s="17"/>
      <c r="Z106" s="17"/>
    </row>
    <row r="107" spans="1:26" ht="11.25" customHeight="1">
      <c r="A107" s="607" t="s">
        <v>166</v>
      </c>
      <c r="B107" s="608"/>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9"/>
      <c r="Y107" s="17"/>
      <c r="Z107" s="17"/>
    </row>
    <row r="108" spans="1:26" ht="11.25" customHeight="1">
      <c r="A108" s="610"/>
      <c r="B108" s="611"/>
      <c r="C108" s="611"/>
      <c r="D108" s="611"/>
      <c r="E108" s="611"/>
      <c r="F108" s="611"/>
      <c r="G108" s="611"/>
      <c r="H108" s="611"/>
      <c r="I108" s="611"/>
      <c r="J108" s="611"/>
      <c r="K108" s="611"/>
      <c r="L108" s="611"/>
      <c r="M108" s="611"/>
      <c r="N108" s="611"/>
      <c r="O108" s="611"/>
      <c r="P108" s="611"/>
      <c r="Q108" s="611"/>
      <c r="R108" s="611"/>
      <c r="S108" s="611"/>
      <c r="T108" s="611"/>
      <c r="U108" s="611"/>
      <c r="V108" s="611"/>
      <c r="W108" s="611"/>
      <c r="X108" s="612"/>
      <c r="Y108" s="17"/>
      <c r="Z108" s="17"/>
    </row>
    <row r="109" spans="1:26" ht="11.25" customHeight="1">
      <c r="A109" s="610"/>
      <c r="B109" s="611"/>
      <c r="C109" s="611"/>
      <c r="D109" s="611"/>
      <c r="E109" s="611"/>
      <c r="F109" s="611"/>
      <c r="G109" s="611"/>
      <c r="H109" s="611"/>
      <c r="I109" s="611"/>
      <c r="J109" s="611"/>
      <c r="K109" s="611"/>
      <c r="L109" s="611"/>
      <c r="M109" s="611"/>
      <c r="N109" s="611"/>
      <c r="O109" s="611"/>
      <c r="P109" s="611"/>
      <c r="Q109" s="611"/>
      <c r="R109" s="611"/>
      <c r="S109" s="611"/>
      <c r="T109" s="611"/>
      <c r="U109" s="611"/>
      <c r="V109" s="611"/>
      <c r="W109" s="611"/>
      <c r="X109" s="612"/>
      <c r="Y109" s="17"/>
      <c r="Z109" s="17"/>
    </row>
    <row r="110" spans="1:26" ht="11.25" customHeight="1">
      <c r="A110" s="610"/>
      <c r="B110" s="611"/>
      <c r="C110" s="611"/>
      <c r="D110" s="611"/>
      <c r="E110" s="611"/>
      <c r="F110" s="611"/>
      <c r="G110" s="611"/>
      <c r="H110" s="611"/>
      <c r="I110" s="611"/>
      <c r="J110" s="611"/>
      <c r="K110" s="611"/>
      <c r="L110" s="611"/>
      <c r="M110" s="611"/>
      <c r="N110" s="611"/>
      <c r="O110" s="611"/>
      <c r="P110" s="611"/>
      <c r="Q110" s="611"/>
      <c r="R110" s="611"/>
      <c r="S110" s="611"/>
      <c r="T110" s="611"/>
      <c r="U110" s="611"/>
      <c r="V110" s="611"/>
      <c r="W110" s="611"/>
      <c r="X110" s="612"/>
      <c r="Y110" s="17"/>
      <c r="Z110" s="17"/>
    </row>
    <row r="111" spans="1:26" ht="11.25" customHeight="1">
      <c r="A111" s="610"/>
      <c r="B111" s="611"/>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2"/>
      <c r="Y111" s="17"/>
      <c r="Z111" s="17"/>
    </row>
    <row r="112" spans="1:26" ht="11.25" customHeight="1">
      <c r="A112" s="610"/>
      <c r="B112" s="611"/>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2"/>
      <c r="Y112" s="17"/>
      <c r="Z112" s="17"/>
    </row>
    <row r="113" spans="1:26" ht="11.25" customHeight="1">
      <c r="A113" s="610"/>
      <c r="B113" s="611"/>
      <c r="C113" s="611"/>
      <c r="D113" s="611"/>
      <c r="E113" s="611"/>
      <c r="F113" s="611"/>
      <c r="G113" s="611"/>
      <c r="H113" s="611"/>
      <c r="I113" s="611"/>
      <c r="J113" s="611"/>
      <c r="K113" s="611"/>
      <c r="L113" s="611"/>
      <c r="M113" s="611"/>
      <c r="N113" s="611"/>
      <c r="O113" s="611"/>
      <c r="P113" s="611"/>
      <c r="Q113" s="611"/>
      <c r="R113" s="611"/>
      <c r="S113" s="611"/>
      <c r="T113" s="611"/>
      <c r="U113" s="611"/>
      <c r="V113" s="611"/>
      <c r="W113" s="611"/>
      <c r="X113" s="612"/>
      <c r="Y113" s="17"/>
      <c r="Z113" s="17"/>
    </row>
    <row r="114" spans="1:26" ht="11.25" customHeight="1">
      <c r="A114" s="610"/>
      <c r="B114" s="611"/>
      <c r="C114" s="611"/>
      <c r="D114" s="611"/>
      <c r="E114" s="611"/>
      <c r="F114" s="611"/>
      <c r="G114" s="611"/>
      <c r="H114" s="611"/>
      <c r="I114" s="611"/>
      <c r="J114" s="611"/>
      <c r="K114" s="611"/>
      <c r="L114" s="611"/>
      <c r="M114" s="611"/>
      <c r="N114" s="611"/>
      <c r="O114" s="611"/>
      <c r="P114" s="611"/>
      <c r="Q114" s="611"/>
      <c r="R114" s="611"/>
      <c r="S114" s="611"/>
      <c r="T114" s="611"/>
      <c r="U114" s="611"/>
      <c r="V114" s="611"/>
      <c r="W114" s="611"/>
      <c r="X114" s="612"/>
      <c r="Y114" s="17"/>
      <c r="Z114" s="17"/>
    </row>
    <row r="115" spans="1:26" ht="11.25" customHeight="1">
      <c r="A115" s="610"/>
      <c r="B115" s="611"/>
      <c r="C115" s="611"/>
      <c r="D115" s="611"/>
      <c r="E115" s="611"/>
      <c r="F115" s="611"/>
      <c r="G115" s="611"/>
      <c r="H115" s="611"/>
      <c r="I115" s="611"/>
      <c r="J115" s="611"/>
      <c r="K115" s="611"/>
      <c r="L115" s="611"/>
      <c r="M115" s="611"/>
      <c r="N115" s="611"/>
      <c r="O115" s="611"/>
      <c r="P115" s="611"/>
      <c r="Q115" s="611"/>
      <c r="R115" s="611"/>
      <c r="S115" s="611"/>
      <c r="T115" s="611"/>
      <c r="U115" s="611"/>
      <c r="V115" s="611"/>
      <c r="W115" s="611"/>
      <c r="X115" s="612"/>
      <c r="Y115" s="17"/>
      <c r="Z115" s="17"/>
    </row>
    <row r="116" spans="1:26" ht="11.25" customHeight="1">
      <c r="A116" s="610"/>
      <c r="B116" s="611"/>
      <c r="C116" s="611"/>
      <c r="D116" s="611"/>
      <c r="E116" s="611"/>
      <c r="F116" s="611"/>
      <c r="G116" s="611"/>
      <c r="H116" s="611"/>
      <c r="I116" s="611"/>
      <c r="J116" s="611"/>
      <c r="K116" s="611"/>
      <c r="L116" s="611"/>
      <c r="M116" s="611"/>
      <c r="N116" s="611"/>
      <c r="O116" s="611"/>
      <c r="P116" s="611"/>
      <c r="Q116" s="611"/>
      <c r="R116" s="611"/>
      <c r="S116" s="611"/>
      <c r="T116" s="611"/>
      <c r="U116" s="611"/>
      <c r="V116" s="611"/>
      <c r="W116" s="611"/>
      <c r="X116" s="612"/>
      <c r="Y116" s="17"/>
      <c r="Z116" s="17"/>
    </row>
    <row r="117" spans="1:26" ht="11.25" customHeight="1" thickBot="1">
      <c r="A117" s="613"/>
      <c r="B117" s="614"/>
      <c r="C117" s="614"/>
      <c r="D117" s="614"/>
      <c r="E117" s="614"/>
      <c r="F117" s="614"/>
      <c r="G117" s="614"/>
      <c r="H117" s="614"/>
      <c r="I117" s="614"/>
      <c r="J117" s="614"/>
      <c r="K117" s="614"/>
      <c r="L117" s="614"/>
      <c r="M117" s="614"/>
      <c r="N117" s="614"/>
      <c r="O117" s="614"/>
      <c r="P117" s="614"/>
      <c r="Q117" s="614"/>
      <c r="R117" s="614"/>
      <c r="S117" s="614"/>
      <c r="T117" s="614"/>
      <c r="U117" s="614"/>
      <c r="V117" s="614"/>
      <c r="W117" s="614"/>
      <c r="X117" s="615"/>
      <c r="Y117" s="17"/>
      <c r="Z117" s="17"/>
    </row>
    <row r="118" spans="6:23" s="24" customFormat="1" ht="11.25" customHeight="1">
      <c r="F118" s="17"/>
      <c r="G118" s="18"/>
      <c r="H118" s="17"/>
      <c r="I118" s="124"/>
      <c r="J118" s="125"/>
      <c r="K118" s="18"/>
      <c r="L118" s="18"/>
      <c r="M118" s="18"/>
      <c r="N118" s="17"/>
      <c r="O118" s="17"/>
      <c r="P118" s="17"/>
      <c r="Q118" s="17"/>
      <c r="R118" s="17"/>
      <c r="S118" s="17"/>
      <c r="T118" s="17"/>
      <c r="U118" s="17"/>
      <c r="V118" s="17"/>
      <c r="W118" s="126"/>
    </row>
    <row r="119" spans="1:26" ht="11.25" customHeight="1" hidden="1">
      <c r="A119" s="378" t="s">
        <v>124</v>
      </c>
      <c r="B119" s="379"/>
      <c r="C119" s="379"/>
      <c r="D119" s="379"/>
      <c r="E119" s="379"/>
      <c r="F119" s="380"/>
      <c r="G119" s="124"/>
      <c r="H119" s="124"/>
      <c r="I119" s="124"/>
      <c r="J119" s="99"/>
      <c r="K119" s="17"/>
      <c r="L119" s="374" t="s">
        <v>38</v>
      </c>
      <c r="M119" s="375"/>
      <c r="N119" s="375"/>
      <c r="O119" s="375"/>
      <c r="P119" s="375"/>
      <c r="Q119" s="375"/>
      <c r="R119" s="375"/>
      <c r="S119" s="375"/>
      <c r="T119" s="375"/>
      <c r="U119" s="375"/>
      <c r="V119" s="375"/>
      <c r="W119" s="375"/>
      <c r="X119" s="424"/>
      <c r="Y119" s="17"/>
      <c r="Z119" s="17"/>
    </row>
    <row r="120" spans="1:26" ht="11.25" customHeight="1" hidden="1">
      <c r="A120" s="127"/>
      <c r="B120" s="128"/>
      <c r="C120" s="128"/>
      <c r="D120" s="312"/>
      <c r="E120" s="312"/>
      <c r="F120" s="130"/>
      <c r="G120" s="99"/>
      <c r="H120" s="99"/>
      <c r="I120" s="99"/>
      <c r="J120" s="125"/>
      <c r="K120" s="17"/>
      <c r="L120" s="593"/>
      <c r="M120" s="594"/>
      <c r="N120" s="594"/>
      <c r="O120" s="594"/>
      <c r="P120" s="594"/>
      <c r="Q120" s="594"/>
      <c r="R120" s="594"/>
      <c r="S120" s="594"/>
      <c r="T120" s="594"/>
      <c r="U120" s="594"/>
      <c r="V120" s="594"/>
      <c r="W120" s="594"/>
      <c r="X120" s="594"/>
      <c r="Y120" s="326"/>
      <c r="Z120" s="17"/>
    </row>
    <row r="121" spans="1:26" ht="11.25" customHeight="1" hidden="1">
      <c r="A121" s="127" t="s">
        <v>21</v>
      </c>
      <c r="B121" s="377" t="s">
        <v>10</v>
      </c>
      <c r="C121" s="377"/>
      <c r="D121" s="312" t="s">
        <v>91</v>
      </c>
      <c r="E121" s="312" t="s">
        <v>54</v>
      </c>
      <c r="F121" s="134" t="s">
        <v>96</v>
      </c>
      <c r="G121" s="99"/>
      <c r="H121" s="99"/>
      <c r="I121" s="99"/>
      <c r="J121" s="17"/>
      <c r="L121" s="425" t="s">
        <v>167</v>
      </c>
      <c r="M121" s="369"/>
      <c r="N121" s="369"/>
      <c r="O121" s="369"/>
      <c r="P121" s="369"/>
      <c r="Q121" s="369"/>
      <c r="R121" s="369"/>
      <c r="S121" s="369"/>
      <c r="T121" s="369"/>
      <c r="U121" s="369"/>
      <c r="V121" s="369"/>
      <c r="W121" s="369"/>
      <c r="X121" s="370"/>
      <c r="Y121" s="17"/>
      <c r="Z121" s="17"/>
    </row>
    <row r="122" spans="1:26" ht="11.25" customHeight="1" hidden="1">
      <c r="A122" s="135"/>
      <c r="B122" s="358"/>
      <c r="C122" s="358"/>
      <c r="D122" s="136"/>
      <c r="E122" s="136"/>
      <c r="F122" s="327"/>
      <c r="G122" s="17"/>
      <c r="J122" s="17"/>
      <c r="L122" s="368"/>
      <c r="M122" s="369"/>
      <c r="N122" s="369"/>
      <c r="O122" s="369"/>
      <c r="P122" s="369"/>
      <c r="Q122" s="369"/>
      <c r="R122" s="369"/>
      <c r="S122" s="369"/>
      <c r="T122" s="369"/>
      <c r="U122" s="369"/>
      <c r="V122" s="369"/>
      <c r="W122" s="369"/>
      <c r="X122" s="370"/>
      <c r="Y122" s="17"/>
      <c r="Z122" s="17"/>
    </row>
    <row r="123" spans="1:26" ht="11.25" customHeight="1" hidden="1">
      <c r="A123" s="135"/>
      <c r="B123" s="358"/>
      <c r="C123" s="358"/>
      <c r="D123" s="136"/>
      <c r="E123" s="136"/>
      <c r="F123" s="327"/>
      <c r="G123" s="17"/>
      <c r="J123" s="17"/>
      <c r="L123" s="368"/>
      <c r="M123" s="369"/>
      <c r="N123" s="369"/>
      <c r="O123" s="369"/>
      <c r="P123" s="369"/>
      <c r="Q123" s="369"/>
      <c r="R123" s="369"/>
      <c r="S123" s="369"/>
      <c r="T123" s="369"/>
      <c r="U123" s="369"/>
      <c r="V123" s="369"/>
      <c r="W123" s="369"/>
      <c r="X123" s="370"/>
      <c r="Y123" s="17"/>
      <c r="Z123" s="17"/>
    </row>
    <row r="124" spans="1:26" ht="11.25" customHeight="1" hidden="1">
      <c r="A124" s="135"/>
      <c r="B124" s="358"/>
      <c r="C124" s="358"/>
      <c r="D124" s="136"/>
      <c r="E124" s="136"/>
      <c r="F124" s="327"/>
      <c r="G124" s="17"/>
      <c r="J124" s="17"/>
      <c r="L124" s="368"/>
      <c r="M124" s="369"/>
      <c r="N124" s="369"/>
      <c r="O124" s="369"/>
      <c r="P124" s="369"/>
      <c r="Q124" s="369"/>
      <c r="R124" s="369"/>
      <c r="S124" s="369"/>
      <c r="T124" s="369"/>
      <c r="U124" s="369"/>
      <c r="V124" s="369"/>
      <c r="W124" s="369"/>
      <c r="X124" s="370"/>
      <c r="Y124" s="17"/>
      <c r="Z124" s="17"/>
    </row>
    <row r="125" spans="1:26" ht="11.25" customHeight="1" hidden="1">
      <c r="A125" s="135"/>
      <c r="B125" s="358"/>
      <c r="C125" s="358"/>
      <c r="D125" s="136"/>
      <c r="E125" s="136"/>
      <c r="F125" s="327"/>
      <c r="G125" s="17"/>
      <c r="J125" s="17"/>
      <c r="L125" s="368"/>
      <c r="M125" s="369"/>
      <c r="N125" s="369"/>
      <c r="O125" s="369"/>
      <c r="P125" s="369"/>
      <c r="Q125" s="369"/>
      <c r="R125" s="369"/>
      <c r="S125" s="369"/>
      <c r="T125" s="369"/>
      <c r="U125" s="369"/>
      <c r="V125" s="369"/>
      <c r="W125" s="369"/>
      <c r="X125" s="370"/>
      <c r="Y125" s="17"/>
      <c r="Z125" s="17"/>
    </row>
    <row r="126" spans="1:26" ht="11.25" customHeight="1" hidden="1">
      <c r="A126" s="135"/>
      <c r="B126" s="358"/>
      <c r="C126" s="358"/>
      <c r="D126" s="136"/>
      <c r="E126" s="136"/>
      <c r="F126" s="327"/>
      <c r="G126" s="17"/>
      <c r="J126" s="17"/>
      <c r="L126" s="368"/>
      <c r="M126" s="369"/>
      <c r="N126" s="369"/>
      <c r="O126" s="369"/>
      <c r="P126" s="369"/>
      <c r="Q126" s="369"/>
      <c r="R126" s="369"/>
      <c r="S126" s="369"/>
      <c r="T126" s="369"/>
      <c r="U126" s="369"/>
      <c r="V126" s="369"/>
      <c r="W126" s="369"/>
      <c r="X126" s="370"/>
      <c r="Y126" s="17"/>
      <c r="Z126" s="17"/>
    </row>
    <row r="127" spans="1:26" ht="11.25" customHeight="1" hidden="1">
      <c r="A127" s="135"/>
      <c r="B127" s="358"/>
      <c r="C127" s="358"/>
      <c r="D127" s="136"/>
      <c r="E127" s="136"/>
      <c r="F127" s="327"/>
      <c r="G127" s="17"/>
      <c r="J127" s="17"/>
      <c r="L127" s="368"/>
      <c r="M127" s="369"/>
      <c r="N127" s="369"/>
      <c r="O127" s="369"/>
      <c r="P127" s="369"/>
      <c r="Q127" s="369"/>
      <c r="R127" s="369"/>
      <c r="S127" s="369"/>
      <c r="T127" s="369"/>
      <c r="U127" s="369"/>
      <c r="V127" s="369"/>
      <c r="W127" s="369"/>
      <c r="X127" s="370"/>
      <c r="Y127" s="17"/>
      <c r="Z127" s="17"/>
    </row>
    <row r="128" spans="1:26" ht="11.25" customHeight="1" hidden="1">
      <c r="A128" s="135"/>
      <c r="B128" s="358"/>
      <c r="C128" s="358"/>
      <c r="D128" s="136"/>
      <c r="E128" s="136"/>
      <c r="F128" s="327"/>
      <c r="G128" s="17"/>
      <c r="J128" s="17"/>
      <c r="L128" s="368"/>
      <c r="M128" s="369"/>
      <c r="N128" s="369"/>
      <c r="O128" s="369"/>
      <c r="P128" s="369"/>
      <c r="Q128" s="369"/>
      <c r="R128" s="369"/>
      <c r="S128" s="369"/>
      <c r="T128" s="369"/>
      <c r="U128" s="369"/>
      <c r="V128" s="369"/>
      <c r="W128" s="369"/>
      <c r="X128" s="370"/>
      <c r="Y128" s="17"/>
      <c r="Z128" s="17"/>
    </row>
    <row r="129" spans="1:26" ht="11.25" customHeight="1" hidden="1">
      <c r="A129" s="135"/>
      <c r="B129" s="358"/>
      <c r="C129" s="358"/>
      <c r="D129" s="136"/>
      <c r="E129" s="136"/>
      <c r="F129" s="327"/>
      <c r="G129" s="17"/>
      <c r="J129" s="17"/>
      <c r="L129" s="368"/>
      <c r="M129" s="369"/>
      <c r="N129" s="369"/>
      <c r="O129" s="369"/>
      <c r="P129" s="369"/>
      <c r="Q129" s="369"/>
      <c r="R129" s="369"/>
      <c r="S129" s="369"/>
      <c r="T129" s="369"/>
      <c r="U129" s="369"/>
      <c r="V129" s="369"/>
      <c r="W129" s="369"/>
      <c r="X129" s="370"/>
      <c r="Y129" s="17"/>
      <c r="Z129" s="17"/>
    </row>
    <row r="130" spans="1:26" ht="11.25" customHeight="1" hidden="1">
      <c r="A130" s="135"/>
      <c r="B130" s="358"/>
      <c r="C130" s="358"/>
      <c r="D130" s="136"/>
      <c r="E130" s="136"/>
      <c r="F130" s="327"/>
      <c r="G130" s="17"/>
      <c r="J130" s="17"/>
      <c r="L130" s="368"/>
      <c r="M130" s="369"/>
      <c r="N130" s="369"/>
      <c r="O130" s="369"/>
      <c r="P130" s="369"/>
      <c r="Q130" s="369"/>
      <c r="R130" s="369"/>
      <c r="S130" s="369"/>
      <c r="T130" s="369"/>
      <c r="U130" s="369"/>
      <c r="V130" s="369"/>
      <c r="W130" s="369"/>
      <c r="X130" s="370"/>
      <c r="Y130" s="17"/>
      <c r="Z130" s="17"/>
    </row>
    <row r="131" spans="1:26" ht="11.25" customHeight="1" hidden="1">
      <c r="A131" s="135"/>
      <c r="B131" s="358"/>
      <c r="C131" s="358"/>
      <c r="D131" s="136"/>
      <c r="E131" s="136"/>
      <c r="F131" s="327"/>
      <c r="G131" s="17"/>
      <c r="J131" s="17"/>
      <c r="L131" s="368"/>
      <c r="M131" s="369"/>
      <c r="N131" s="369"/>
      <c r="O131" s="369"/>
      <c r="P131" s="369"/>
      <c r="Q131" s="369"/>
      <c r="R131" s="369"/>
      <c r="S131" s="369"/>
      <c r="T131" s="369"/>
      <c r="U131" s="369"/>
      <c r="V131" s="369"/>
      <c r="W131" s="369"/>
      <c r="X131" s="370"/>
      <c r="Y131" s="17"/>
      <c r="Z131" s="17"/>
    </row>
    <row r="132" spans="1:26" ht="11.25" customHeight="1" hidden="1">
      <c r="A132" s="135"/>
      <c r="B132" s="358"/>
      <c r="C132" s="358"/>
      <c r="D132" s="136"/>
      <c r="E132" s="136"/>
      <c r="F132" s="327"/>
      <c r="G132" s="17"/>
      <c r="J132" s="17"/>
      <c r="L132" s="368"/>
      <c r="M132" s="369"/>
      <c r="N132" s="369"/>
      <c r="O132" s="369"/>
      <c r="P132" s="369"/>
      <c r="Q132" s="369"/>
      <c r="R132" s="369"/>
      <c r="S132" s="369"/>
      <c r="T132" s="369"/>
      <c r="U132" s="369"/>
      <c r="V132" s="369"/>
      <c r="W132" s="369"/>
      <c r="X132" s="370"/>
      <c r="Y132" s="17"/>
      <c r="Z132" s="17"/>
    </row>
    <row r="133" spans="1:26" ht="11.25" customHeight="1" hidden="1">
      <c r="A133" s="135"/>
      <c r="B133" s="358"/>
      <c r="C133" s="358"/>
      <c r="D133" s="136"/>
      <c r="E133" s="136"/>
      <c r="F133" s="327"/>
      <c r="G133" s="17"/>
      <c r="J133" s="17"/>
      <c r="L133" s="368"/>
      <c r="M133" s="369"/>
      <c r="N133" s="369"/>
      <c r="O133" s="369"/>
      <c r="P133" s="369"/>
      <c r="Q133" s="369"/>
      <c r="R133" s="369"/>
      <c r="S133" s="369"/>
      <c r="T133" s="369"/>
      <c r="U133" s="369"/>
      <c r="V133" s="369"/>
      <c r="W133" s="369"/>
      <c r="X133" s="370"/>
      <c r="Y133" s="17"/>
      <c r="Z133" s="17"/>
    </row>
    <row r="134" spans="1:26" ht="11.25" customHeight="1" hidden="1">
      <c r="A134" s="135"/>
      <c r="B134" s="358"/>
      <c r="C134" s="358"/>
      <c r="D134" s="136"/>
      <c r="E134" s="136"/>
      <c r="F134" s="327"/>
      <c r="G134" s="17"/>
      <c r="J134" s="17"/>
      <c r="L134" s="368"/>
      <c r="M134" s="369"/>
      <c r="N134" s="369"/>
      <c r="O134" s="369"/>
      <c r="P134" s="369"/>
      <c r="Q134" s="369"/>
      <c r="R134" s="369"/>
      <c r="S134" s="369"/>
      <c r="T134" s="369"/>
      <c r="U134" s="369"/>
      <c r="V134" s="369"/>
      <c r="W134" s="369"/>
      <c r="X134" s="370"/>
      <c r="Y134" s="17"/>
      <c r="Z134" s="17"/>
    </row>
    <row r="135" spans="1:26" ht="11.25" customHeight="1" hidden="1">
      <c r="A135" s="135"/>
      <c r="B135" s="358"/>
      <c r="C135" s="358"/>
      <c r="D135" s="136"/>
      <c r="E135" s="136"/>
      <c r="F135" s="327"/>
      <c r="G135" s="17"/>
      <c r="J135" s="17"/>
      <c r="L135" s="368"/>
      <c r="M135" s="369"/>
      <c r="N135" s="369"/>
      <c r="O135" s="369"/>
      <c r="P135" s="369"/>
      <c r="Q135" s="369"/>
      <c r="R135" s="369"/>
      <c r="S135" s="369"/>
      <c r="T135" s="369"/>
      <c r="U135" s="369"/>
      <c r="V135" s="369"/>
      <c r="W135" s="369"/>
      <c r="X135" s="370"/>
      <c r="Y135" s="17"/>
      <c r="Z135" s="17"/>
    </row>
    <row r="136" spans="1:26" ht="11.25" customHeight="1" hidden="1">
      <c r="A136" s="135"/>
      <c r="B136" s="358"/>
      <c r="C136" s="358"/>
      <c r="D136" s="136"/>
      <c r="E136" s="136"/>
      <c r="F136" s="327"/>
      <c r="G136" s="17"/>
      <c r="J136" s="17"/>
      <c r="L136" s="368"/>
      <c r="M136" s="369"/>
      <c r="N136" s="369"/>
      <c r="O136" s="369"/>
      <c r="P136" s="369"/>
      <c r="Q136" s="369"/>
      <c r="R136" s="369"/>
      <c r="S136" s="369"/>
      <c r="T136" s="369"/>
      <c r="U136" s="369"/>
      <c r="V136" s="369"/>
      <c r="W136" s="369"/>
      <c r="X136" s="370"/>
      <c r="Y136" s="17"/>
      <c r="Z136" s="17"/>
    </row>
    <row r="137" spans="1:26" ht="11.25" customHeight="1" hidden="1">
      <c r="A137" s="135"/>
      <c r="B137" s="358"/>
      <c r="C137" s="358"/>
      <c r="D137" s="136"/>
      <c r="E137" s="136"/>
      <c r="F137" s="327"/>
      <c r="G137" s="17"/>
      <c r="J137" s="17"/>
      <c r="L137" s="368"/>
      <c r="M137" s="369"/>
      <c r="N137" s="369"/>
      <c r="O137" s="369"/>
      <c r="P137" s="369"/>
      <c r="Q137" s="369"/>
      <c r="R137" s="369"/>
      <c r="S137" s="369"/>
      <c r="T137" s="369"/>
      <c r="U137" s="369"/>
      <c r="V137" s="369"/>
      <c r="W137" s="369"/>
      <c r="X137" s="370"/>
      <c r="Y137" s="17"/>
      <c r="Z137" s="17"/>
    </row>
    <row r="138" spans="1:26" ht="11.25" customHeight="1" hidden="1">
      <c r="A138" s="135"/>
      <c r="B138" s="358"/>
      <c r="C138" s="358"/>
      <c r="D138" s="136"/>
      <c r="E138" s="136"/>
      <c r="F138" s="327"/>
      <c r="G138" s="17"/>
      <c r="J138" s="17"/>
      <c r="L138" s="368"/>
      <c r="M138" s="369"/>
      <c r="N138" s="369"/>
      <c r="O138" s="369"/>
      <c r="P138" s="369"/>
      <c r="Q138" s="369"/>
      <c r="R138" s="369"/>
      <c r="S138" s="369"/>
      <c r="T138" s="369"/>
      <c r="U138" s="369"/>
      <c r="V138" s="369"/>
      <c r="W138" s="369"/>
      <c r="X138" s="370"/>
      <c r="Y138" s="17"/>
      <c r="Z138" s="17"/>
    </row>
    <row r="139" spans="1:26" ht="11.25" customHeight="1" hidden="1">
      <c r="A139" s="135"/>
      <c r="B139" s="358"/>
      <c r="C139" s="358"/>
      <c r="D139" s="136"/>
      <c r="E139" s="136"/>
      <c r="F139" s="327"/>
      <c r="G139" s="17"/>
      <c r="J139" s="17"/>
      <c r="L139" s="368"/>
      <c r="M139" s="369"/>
      <c r="N139" s="369"/>
      <c r="O139" s="369"/>
      <c r="P139" s="369"/>
      <c r="Q139" s="369"/>
      <c r="R139" s="369"/>
      <c r="S139" s="369"/>
      <c r="T139" s="369"/>
      <c r="U139" s="369"/>
      <c r="V139" s="369"/>
      <c r="W139" s="369"/>
      <c r="X139" s="370"/>
      <c r="Y139" s="17"/>
      <c r="Z139" s="17"/>
    </row>
    <row r="140" spans="1:26" ht="11.25" customHeight="1" hidden="1">
      <c r="A140" s="135"/>
      <c r="B140" s="358"/>
      <c r="C140" s="358"/>
      <c r="D140" s="136"/>
      <c r="E140" s="136"/>
      <c r="F140" s="327"/>
      <c r="G140" s="17"/>
      <c r="J140" s="17"/>
      <c r="L140" s="368"/>
      <c r="M140" s="369"/>
      <c r="N140" s="369"/>
      <c r="O140" s="369"/>
      <c r="P140" s="369"/>
      <c r="Q140" s="369"/>
      <c r="R140" s="369"/>
      <c r="S140" s="369"/>
      <c r="T140" s="369"/>
      <c r="U140" s="369"/>
      <c r="V140" s="369"/>
      <c r="W140" s="369"/>
      <c r="X140" s="370"/>
      <c r="Y140" s="17"/>
      <c r="Z140" s="17"/>
    </row>
    <row r="141" spans="1:26" ht="11.25" customHeight="1" hidden="1">
      <c r="A141" s="135"/>
      <c r="B141" s="358"/>
      <c r="C141" s="358"/>
      <c r="D141" s="136"/>
      <c r="E141" s="136"/>
      <c r="F141" s="327"/>
      <c r="G141" s="17"/>
      <c r="J141" s="17"/>
      <c r="L141" s="368"/>
      <c r="M141" s="369"/>
      <c r="N141" s="369"/>
      <c r="O141" s="369"/>
      <c r="P141" s="369"/>
      <c r="Q141" s="369"/>
      <c r="R141" s="369"/>
      <c r="S141" s="369"/>
      <c r="T141" s="369"/>
      <c r="U141" s="369"/>
      <c r="V141" s="369"/>
      <c r="W141" s="369"/>
      <c r="X141" s="370"/>
      <c r="Y141" s="17"/>
      <c r="Z141" s="17"/>
    </row>
    <row r="142" spans="1:26" ht="11.25" customHeight="1" hidden="1" thickBot="1">
      <c r="A142" s="22" t="s">
        <v>41</v>
      </c>
      <c r="B142" s="367"/>
      <c r="C142" s="367"/>
      <c r="D142" s="311"/>
      <c r="E142" s="311"/>
      <c r="F142" s="328">
        <f>SUM(F122:F141)</f>
        <v>0</v>
      </c>
      <c r="G142" s="17"/>
      <c r="J142" s="95"/>
      <c r="K142" s="95"/>
      <c r="L142" s="371"/>
      <c r="M142" s="372"/>
      <c r="N142" s="372"/>
      <c r="O142" s="372"/>
      <c r="P142" s="372"/>
      <c r="Q142" s="372"/>
      <c r="R142" s="372"/>
      <c r="S142" s="372"/>
      <c r="T142" s="372"/>
      <c r="U142" s="372"/>
      <c r="V142" s="372"/>
      <c r="W142" s="372"/>
      <c r="X142" s="373"/>
      <c r="Y142" s="17"/>
      <c r="Z142" s="17"/>
    </row>
    <row r="143" spans="6:26" ht="11.25" customHeight="1" hidden="1">
      <c r="F143" s="95"/>
      <c r="G143" s="95"/>
      <c r="H143" s="95"/>
      <c r="I143" s="95"/>
      <c r="J143" s="139"/>
      <c r="K143" s="139"/>
      <c r="L143" s="140"/>
      <c r="M143" s="95"/>
      <c r="N143" s="95"/>
      <c r="O143" s="95"/>
      <c r="P143" s="95"/>
      <c r="Q143" s="95"/>
      <c r="R143" s="95"/>
      <c r="S143" s="356"/>
      <c r="T143" s="356"/>
      <c r="U143" s="141"/>
      <c r="V143" s="141"/>
      <c r="W143" s="142"/>
      <c r="Y143" s="17"/>
      <c r="Z143" s="17"/>
    </row>
    <row r="144" spans="6:26" ht="11.25" customHeight="1" hidden="1" thickBot="1">
      <c r="F144" s="139"/>
      <c r="G144" s="139"/>
      <c r="H144" s="139"/>
      <c r="I144" s="139"/>
      <c r="J144" s="124"/>
      <c r="K144" s="17"/>
      <c r="L144" s="139"/>
      <c r="M144" s="139"/>
      <c r="N144" s="139"/>
      <c r="O144" s="139"/>
      <c r="P144" s="139"/>
      <c r="Q144" s="139"/>
      <c r="R144" s="139"/>
      <c r="S144" s="139"/>
      <c r="T144" s="143"/>
      <c r="U144" s="143"/>
      <c r="V144" s="143"/>
      <c r="W144" s="126"/>
      <c r="Y144" s="17"/>
      <c r="Z144" s="17"/>
    </row>
    <row r="145" spans="1:26" ht="11.25" customHeight="1" hidden="1">
      <c r="A145" s="378" t="s">
        <v>24</v>
      </c>
      <c r="B145" s="379"/>
      <c r="C145" s="379"/>
      <c r="D145" s="379"/>
      <c r="E145" s="379"/>
      <c r="F145" s="380"/>
      <c r="G145" s="124"/>
      <c r="H145" s="124"/>
      <c r="I145" s="124"/>
      <c r="J145" s="99"/>
      <c r="K145" s="17"/>
      <c r="L145" s="652" t="s">
        <v>39</v>
      </c>
      <c r="M145" s="653"/>
      <c r="N145" s="653"/>
      <c r="O145" s="653"/>
      <c r="P145" s="653"/>
      <c r="Q145" s="653"/>
      <c r="R145" s="653"/>
      <c r="S145" s="653"/>
      <c r="T145" s="653"/>
      <c r="U145" s="653"/>
      <c r="V145" s="653"/>
      <c r="W145" s="653"/>
      <c r="X145" s="654"/>
      <c r="Y145" s="17"/>
      <c r="Z145" s="17"/>
    </row>
    <row r="146" spans="1:26" ht="11.25" customHeight="1" hidden="1">
      <c r="A146" s="655" t="s">
        <v>25</v>
      </c>
      <c r="B146" s="656"/>
      <c r="C146" s="656"/>
      <c r="D146" s="656"/>
      <c r="E146" s="657"/>
      <c r="F146" s="130" t="s">
        <v>23</v>
      </c>
      <c r="G146" s="99"/>
      <c r="H146" s="99"/>
      <c r="I146" s="99"/>
      <c r="J146" s="99"/>
      <c r="K146" s="99"/>
      <c r="L146" s="432" t="s">
        <v>168</v>
      </c>
      <c r="M146" s="433"/>
      <c r="N146" s="433"/>
      <c r="O146" s="433"/>
      <c r="P146" s="433"/>
      <c r="Q146" s="433"/>
      <c r="R146" s="433"/>
      <c r="S146" s="433"/>
      <c r="T146" s="433"/>
      <c r="U146" s="433"/>
      <c r="V146" s="433"/>
      <c r="W146" s="433"/>
      <c r="X146" s="434"/>
      <c r="Y146" s="17"/>
      <c r="Z146" s="17"/>
    </row>
    <row r="147" spans="1:26" ht="11.25" customHeight="1" hidden="1">
      <c r="A147" s="420" t="s">
        <v>169</v>
      </c>
      <c r="B147" s="421"/>
      <c r="C147" s="421"/>
      <c r="D147" s="421"/>
      <c r="E147" s="421"/>
      <c r="F147" s="148" t="s">
        <v>96</v>
      </c>
      <c r="G147" s="99"/>
      <c r="H147" s="99"/>
      <c r="I147" s="99"/>
      <c r="J147" s="149"/>
      <c r="K147" s="17"/>
      <c r="L147" s="432"/>
      <c r="M147" s="433"/>
      <c r="N147" s="433"/>
      <c r="O147" s="433"/>
      <c r="P147" s="433"/>
      <c r="Q147" s="433"/>
      <c r="R147" s="433"/>
      <c r="S147" s="433"/>
      <c r="T147" s="433"/>
      <c r="U147" s="433"/>
      <c r="V147" s="433"/>
      <c r="W147" s="433"/>
      <c r="X147" s="434"/>
      <c r="Y147" s="17"/>
      <c r="Z147" s="17"/>
    </row>
    <row r="148" spans="1:26" ht="11.25" customHeight="1" hidden="1">
      <c r="A148" s="381"/>
      <c r="B148" s="382"/>
      <c r="C148" s="382"/>
      <c r="D148" s="382"/>
      <c r="E148" s="382"/>
      <c r="F148" s="150"/>
      <c r="G148" s="149"/>
      <c r="H148" s="149"/>
      <c r="I148" s="149"/>
      <c r="J148" s="149"/>
      <c r="K148" s="17"/>
      <c r="L148" s="432"/>
      <c r="M148" s="433"/>
      <c r="N148" s="433"/>
      <c r="O148" s="433"/>
      <c r="P148" s="433"/>
      <c r="Q148" s="433"/>
      <c r="R148" s="433"/>
      <c r="S148" s="433"/>
      <c r="T148" s="433"/>
      <c r="U148" s="433"/>
      <c r="V148" s="433"/>
      <c r="W148" s="433"/>
      <c r="X148" s="434"/>
      <c r="Y148" s="17"/>
      <c r="Z148" s="17"/>
    </row>
    <row r="149" spans="1:26" ht="11.25" customHeight="1" hidden="1">
      <c r="A149" s="381"/>
      <c r="B149" s="382"/>
      <c r="C149" s="382"/>
      <c r="D149" s="382"/>
      <c r="E149" s="382"/>
      <c r="F149" s="150"/>
      <c r="G149" s="99"/>
      <c r="H149" s="149"/>
      <c r="I149" s="149"/>
      <c r="J149" s="149"/>
      <c r="K149" s="17"/>
      <c r="L149" s="432"/>
      <c r="M149" s="433"/>
      <c r="N149" s="433"/>
      <c r="O149" s="433"/>
      <c r="P149" s="433"/>
      <c r="Q149" s="433"/>
      <c r="R149" s="433"/>
      <c r="S149" s="433"/>
      <c r="T149" s="433"/>
      <c r="U149" s="433"/>
      <c r="V149" s="433"/>
      <c r="W149" s="433"/>
      <c r="X149" s="434"/>
      <c r="Y149" s="17"/>
      <c r="Z149" s="17"/>
    </row>
    <row r="150" spans="1:26" ht="11.25" customHeight="1" hidden="1">
      <c r="A150" s="381"/>
      <c r="B150" s="382"/>
      <c r="C150" s="382"/>
      <c r="D150" s="382"/>
      <c r="E150" s="382"/>
      <c r="F150" s="150"/>
      <c r="G150" s="149"/>
      <c r="H150" s="149"/>
      <c r="I150" s="149"/>
      <c r="J150" s="149"/>
      <c r="K150" s="17"/>
      <c r="L150" s="432"/>
      <c r="M150" s="433"/>
      <c r="N150" s="433"/>
      <c r="O150" s="433"/>
      <c r="P150" s="433"/>
      <c r="Q150" s="433"/>
      <c r="R150" s="433"/>
      <c r="S150" s="433"/>
      <c r="T150" s="433"/>
      <c r="U150" s="433"/>
      <c r="V150" s="433"/>
      <c r="W150" s="433"/>
      <c r="X150" s="434"/>
      <c r="Y150" s="17"/>
      <c r="Z150" s="17"/>
    </row>
    <row r="151" spans="1:26" ht="11.25" customHeight="1" hidden="1">
      <c r="A151" s="381"/>
      <c r="B151" s="382"/>
      <c r="C151" s="382"/>
      <c r="D151" s="382"/>
      <c r="E151" s="382"/>
      <c r="F151" s="150"/>
      <c r="G151" s="99"/>
      <c r="H151" s="149"/>
      <c r="I151" s="149"/>
      <c r="J151" s="149"/>
      <c r="K151" s="17"/>
      <c r="L151" s="432"/>
      <c r="M151" s="433"/>
      <c r="N151" s="433"/>
      <c r="O151" s="433"/>
      <c r="P151" s="433"/>
      <c r="Q151" s="433"/>
      <c r="R151" s="433"/>
      <c r="S151" s="433"/>
      <c r="T151" s="433"/>
      <c r="U151" s="433"/>
      <c r="V151" s="433"/>
      <c r="W151" s="433"/>
      <c r="X151" s="434"/>
      <c r="Y151" s="17"/>
      <c r="Z151" s="17"/>
    </row>
    <row r="152" spans="1:26" ht="11.25" customHeight="1" hidden="1">
      <c r="A152" s="381"/>
      <c r="B152" s="382"/>
      <c r="C152" s="382"/>
      <c r="D152" s="382"/>
      <c r="E152" s="382"/>
      <c r="F152" s="150"/>
      <c r="G152" s="149"/>
      <c r="H152" s="149"/>
      <c r="I152" s="149"/>
      <c r="J152" s="149"/>
      <c r="K152" s="17"/>
      <c r="L152" s="432"/>
      <c r="M152" s="433"/>
      <c r="N152" s="433"/>
      <c r="O152" s="433"/>
      <c r="P152" s="433"/>
      <c r="Q152" s="433"/>
      <c r="R152" s="433"/>
      <c r="S152" s="433"/>
      <c r="T152" s="433"/>
      <c r="U152" s="433"/>
      <c r="V152" s="433"/>
      <c r="W152" s="433"/>
      <c r="X152" s="434"/>
      <c r="Y152" s="17"/>
      <c r="Z152" s="17"/>
    </row>
    <row r="153" spans="1:26" ht="11.25" customHeight="1" hidden="1">
      <c r="A153" s="381"/>
      <c r="B153" s="382"/>
      <c r="C153" s="382"/>
      <c r="D153" s="382"/>
      <c r="E153" s="382"/>
      <c r="F153" s="150"/>
      <c r="G153" s="99"/>
      <c r="H153" s="149"/>
      <c r="I153" s="149"/>
      <c r="J153" s="149"/>
      <c r="K153" s="17"/>
      <c r="L153" s="432"/>
      <c r="M153" s="433"/>
      <c r="N153" s="433"/>
      <c r="O153" s="433"/>
      <c r="P153" s="433"/>
      <c r="Q153" s="433"/>
      <c r="R153" s="433"/>
      <c r="S153" s="433"/>
      <c r="T153" s="433"/>
      <c r="U153" s="433"/>
      <c r="V153" s="433"/>
      <c r="W153" s="433"/>
      <c r="X153" s="434"/>
      <c r="Y153" s="17"/>
      <c r="Z153" s="17"/>
    </row>
    <row r="154" spans="1:26" ht="11.25" customHeight="1" hidden="1">
      <c r="A154" s="381"/>
      <c r="B154" s="382"/>
      <c r="C154" s="382"/>
      <c r="D154" s="382"/>
      <c r="E154" s="382"/>
      <c r="F154" s="150"/>
      <c r="G154" s="149"/>
      <c r="H154" s="149"/>
      <c r="I154" s="149"/>
      <c r="J154" s="149"/>
      <c r="K154" s="17"/>
      <c r="L154" s="432"/>
      <c r="M154" s="433"/>
      <c r="N154" s="433"/>
      <c r="O154" s="433"/>
      <c r="P154" s="433"/>
      <c r="Q154" s="433"/>
      <c r="R154" s="433"/>
      <c r="S154" s="433"/>
      <c r="T154" s="433"/>
      <c r="U154" s="433"/>
      <c r="V154" s="433"/>
      <c r="W154" s="433"/>
      <c r="X154" s="434"/>
      <c r="Y154" s="17"/>
      <c r="Z154" s="17"/>
    </row>
    <row r="155" spans="1:26" ht="11.25" customHeight="1" hidden="1">
      <c r="A155" s="381"/>
      <c r="B155" s="382"/>
      <c r="C155" s="382"/>
      <c r="D155" s="382"/>
      <c r="E155" s="382"/>
      <c r="F155" s="150"/>
      <c r="G155" s="99"/>
      <c r="H155" s="149"/>
      <c r="I155" s="149"/>
      <c r="J155" s="149"/>
      <c r="K155" s="17"/>
      <c r="L155" s="432"/>
      <c r="M155" s="433"/>
      <c r="N155" s="433"/>
      <c r="O155" s="433"/>
      <c r="P155" s="433"/>
      <c r="Q155" s="433"/>
      <c r="R155" s="433"/>
      <c r="S155" s="433"/>
      <c r="T155" s="433"/>
      <c r="U155" s="433"/>
      <c r="V155" s="433"/>
      <c r="W155" s="433"/>
      <c r="X155" s="434"/>
      <c r="Y155" s="17"/>
      <c r="Z155" s="17"/>
    </row>
    <row r="156" spans="1:26" ht="11.25" customHeight="1" hidden="1">
      <c r="A156" s="381"/>
      <c r="B156" s="382"/>
      <c r="C156" s="382"/>
      <c r="D156" s="382"/>
      <c r="E156" s="382"/>
      <c r="F156" s="150"/>
      <c r="G156" s="149"/>
      <c r="H156" s="149"/>
      <c r="I156" s="149"/>
      <c r="J156" s="149"/>
      <c r="K156" s="17"/>
      <c r="L156" s="432"/>
      <c r="M156" s="433"/>
      <c r="N156" s="433"/>
      <c r="O156" s="433"/>
      <c r="P156" s="433"/>
      <c r="Q156" s="433"/>
      <c r="R156" s="433"/>
      <c r="S156" s="433"/>
      <c r="T156" s="433"/>
      <c r="U156" s="433"/>
      <c r="V156" s="433"/>
      <c r="W156" s="433"/>
      <c r="X156" s="434"/>
      <c r="Y156" s="17"/>
      <c r="Z156" s="17"/>
    </row>
    <row r="157" spans="1:26" ht="11.25" customHeight="1" hidden="1" thickBot="1">
      <c r="A157" s="399" t="s">
        <v>41</v>
      </c>
      <c r="B157" s="400"/>
      <c r="C157" s="400"/>
      <c r="D157" s="400"/>
      <c r="E157" s="400"/>
      <c r="F157" s="182">
        <f>SUM(F148:F156)</f>
        <v>0</v>
      </c>
      <c r="G157" s="149"/>
      <c r="H157" s="149"/>
      <c r="I157" s="149"/>
      <c r="J157" s="149"/>
      <c r="K157" s="149"/>
      <c r="L157" s="435"/>
      <c r="M157" s="436"/>
      <c r="N157" s="436"/>
      <c r="O157" s="436"/>
      <c r="P157" s="436"/>
      <c r="Q157" s="436"/>
      <c r="R157" s="436"/>
      <c r="S157" s="436"/>
      <c r="T157" s="436"/>
      <c r="U157" s="436"/>
      <c r="V157" s="436"/>
      <c r="W157" s="436"/>
      <c r="X157" s="437"/>
      <c r="Y157" s="17"/>
      <c r="Z157" s="17"/>
    </row>
    <row r="158" spans="6:26" ht="11.25" customHeight="1" hidden="1">
      <c r="F158" s="151"/>
      <c r="G158" s="149"/>
      <c r="H158" s="151"/>
      <c r="I158" s="151"/>
      <c r="J158" s="151"/>
      <c r="Y158" s="17"/>
      <c r="Z158" s="17"/>
    </row>
    <row r="159" spans="6:26" ht="11.25" customHeight="1" thickBot="1">
      <c r="F159" s="151"/>
      <c r="G159" s="149"/>
      <c r="H159" s="151"/>
      <c r="I159" s="151"/>
      <c r="J159" s="151"/>
      <c r="Y159" s="17"/>
      <c r="Z159" s="17"/>
    </row>
    <row r="160" spans="1:26" ht="11.25" customHeight="1" thickBot="1">
      <c r="A160" s="502" t="s">
        <v>86</v>
      </c>
      <c r="B160" s="503"/>
      <c r="C160" s="503"/>
      <c r="D160" s="503"/>
      <c r="E160" s="503"/>
      <c r="F160" s="503"/>
      <c r="G160" s="503"/>
      <c r="H160" s="503"/>
      <c r="I160" s="503"/>
      <c r="J160" s="503"/>
      <c r="K160" s="503"/>
      <c r="L160" s="503"/>
      <c r="M160" s="504"/>
      <c r="Y160" s="17"/>
      <c r="Z160" s="17"/>
    </row>
    <row r="161" spans="1:26" ht="11.25" customHeight="1">
      <c r="A161" s="440" t="s">
        <v>53</v>
      </c>
      <c r="B161" s="441"/>
      <c r="C161" s="441"/>
      <c r="D161" s="442"/>
      <c r="E161" s="314" t="s">
        <v>65</v>
      </c>
      <c r="F161" s="314" t="s">
        <v>57</v>
      </c>
      <c r="G161" s="314" t="s">
        <v>58</v>
      </c>
      <c r="H161" s="314" t="s">
        <v>59</v>
      </c>
      <c r="I161" s="314" t="s">
        <v>60</v>
      </c>
      <c r="J161" s="314" t="s">
        <v>61</v>
      </c>
      <c r="K161" s="448" t="s">
        <v>170</v>
      </c>
      <c r="L161" s="449"/>
      <c r="M161" s="450"/>
      <c r="Y161" s="17"/>
      <c r="Z161" s="17"/>
    </row>
    <row r="162" spans="1:26" ht="11.25" customHeight="1" thickBot="1">
      <c r="A162" s="443"/>
      <c r="B162" s="444"/>
      <c r="C162" s="444"/>
      <c r="D162" s="445"/>
      <c r="E162" s="313">
        <f aca="true" t="shared" si="3" ref="E162:J162">Q76</f>
        <v>0</v>
      </c>
      <c r="F162" s="313">
        <f t="shared" si="3"/>
        <v>0</v>
      </c>
      <c r="G162" s="313">
        <f t="shared" si="3"/>
        <v>0</v>
      </c>
      <c r="H162" s="313">
        <f t="shared" si="3"/>
        <v>0</v>
      </c>
      <c r="I162" s="313">
        <f t="shared" si="3"/>
        <v>0</v>
      </c>
      <c r="J162" s="313">
        <f t="shared" si="3"/>
        <v>0</v>
      </c>
      <c r="K162" s="394">
        <f>SUM(E162:J162)</f>
        <v>0</v>
      </c>
      <c r="L162" s="394"/>
      <c r="M162" s="395"/>
      <c r="Y162" s="17"/>
      <c r="Z162" s="17"/>
    </row>
    <row r="163" spans="1:26" ht="11.25" customHeight="1">
      <c r="A163" s="422" t="s">
        <v>26</v>
      </c>
      <c r="B163" s="423"/>
      <c r="C163" s="423"/>
      <c r="D163" s="423"/>
      <c r="E163" s="411"/>
      <c r="F163" s="412"/>
      <c r="G163" s="412"/>
      <c r="H163" s="412"/>
      <c r="I163" s="412"/>
      <c r="J163" s="413"/>
      <c r="K163" s="451">
        <f>X76</f>
        <v>0</v>
      </c>
      <c r="L163" s="451"/>
      <c r="M163" s="452"/>
      <c r="Y163" s="17"/>
      <c r="Z163" s="17"/>
    </row>
    <row r="164" spans="1:26" ht="11.25" customHeight="1">
      <c r="A164" s="359" t="s">
        <v>12</v>
      </c>
      <c r="B164" s="360"/>
      <c r="C164" s="360"/>
      <c r="D164" s="360"/>
      <c r="E164" s="391"/>
      <c r="F164" s="391"/>
      <c r="G164" s="391"/>
      <c r="H164" s="391"/>
      <c r="I164" s="391"/>
      <c r="J164" s="391"/>
      <c r="K164" s="404">
        <f>E103</f>
        <v>0</v>
      </c>
      <c r="L164" s="404"/>
      <c r="M164" s="405"/>
      <c r="Y164" s="17"/>
      <c r="Z164" s="17"/>
    </row>
    <row r="165" spans="1:26" ht="11.25" customHeight="1" hidden="1">
      <c r="A165" s="359" t="s">
        <v>27</v>
      </c>
      <c r="B165" s="360"/>
      <c r="C165" s="360"/>
      <c r="D165" s="360"/>
      <c r="E165" s="391"/>
      <c r="F165" s="391"/>
      <c r="G165" s="391"/>
      <c r="H165" s="391"/>
      <c r="I165" s="391"/>
      <c r="J165" s="391"/>
      <c r="K165" s="404">
        <f>F142</f>
        <v>0</v>
      </c>
      <c r="L165" s="404"/>
      <c r="M165" s="405"/>
      <c r="Y165" s="17"/>
      <c r="Z165" s="17"/>
    </row>
    <row r="166" spans="1:26" ht="11.25" customHeight="1" hidden="1">
      <c r="A166" s="359" t="s">
        <v>28</v>
      </c>
      <c r="B166" s="360"/>
      <c r="C166" s="360"/>
      <c r="D166" s="360"/>
      <c r="E166" s="391"/>
      <c r="F166" s="391"/>
      <c r="G166" s="391"/>
      <c r="H166" s="391"/>
      <c r="I166" s="391"/>
      <c r="J166" s="391"/>
      <c r="K166" s="404">
        <f>F157</f>
        <v>0</v>
      </c>
      <c r="L166" s="404"/>
      <c r="M166" s="405"/>
      <c r="Y166" s="17"/>
      <c r="Z166" s="17"/>
    </row>
    <row r="167" spans="1:26" ht="11.25" customHeight="1">
      <c r="A167" s="361" t="s">
        <v>112</v>
      </c>
      <c r="B167" s="362"/>
      <c r="C167" s="362"/>
      <c r="D167" s="362"/>
      <c r="E167" s="391"/>
      <c r="F167" s="391"/>
      <c r="G167" s="391"/>
      <c r="H167" s="391"/>
      <c r="I167" s="391"/>
      <c r="J167" s="391"/>
      <c r="K167" s="406">
        <f>SUM(K163:M166)</f>
        <v>0</v>
      </c>
      <c r="L167" s="406"/>
      <c r="M167" s="407"/>
      <c r="Y167" s="17"/>
      <c r="Z167" s="17"/>
    </row>
    <row r="168" spans="1:26" ht="11.25" customHeight="1">
      <c r="A168" s="359" t="s">
        <v>90</v>
      </c>
      <c r="B168" s="360"/>
      <c r="C168" s="360"/>
      <c r="D168" s="360"/>
      <c r="E168" s="391"/>
      <c r="F168" s="391"/>
      <c r="G168" s="391"/>
      <c r="H168" s="391"/>
      <c r="I168" s="391"/>
      <c r="J168" s="391"/>
      <c r="K168" s="650"/>
      <c r="L168" s="650"/>
      <c r="M168" s="651"/>
      <c r="Y168" s="17"/>
      <c r="Z168" s="17"/>
    </row>
    <row r="169" spans="1:26" ht="11.25" customHeight="1" thickBot="1">
      <c r="A169" s="389" t="s">
        <v>76</v>
      </c>
      <c r="B169" s="390"/>
      <c r="C169" s="390"/>
      <c r="D169" s="390"/>
      <c r="E169" s="367"/>
      <c r="F169" s="367"/>
      <c r="G169" s="367"/>
      <c r="H169" s="367"/>
      <c r="I169" s="367"/>
      <c r="J169" s="367"/>
      <c r="K169" s="394">
        <f>K167*K168</f>
        <v>0</v>
      </c>
      <c r="L169" s="394"/>
      <c r="M169" s="395"/>
      <c r="Y169" s="17"/>
      <c r="Z169" s="17"/>
    </row>
    <row r="170" spans="11:24" ht="11.25" customHeight="1">
      <c r="K170" s="153"/>
      <c r="L170" s="153"/>
      <c r="M170" s="153"/>
      <c r="N170" s="153"/>
      <c r="O170" s="153"/>
      <c r="P170" s="153"/>
      <c r="Q170" s="153"/>
      <c r="R170" s="153"/>
      <c r="S170" s="153"/>
      <c r="T170" s="153"/>
      <c r="U170" s="153"/>
      <c r="V170" s="153"/>
      <c r="W170" s="153"/>
      <c r="X170" s="153"/>
    </row>
    <row r="171" spans="1:24" ht="11.25" customHeight="1">
      <c r="A171" s="329" t="str">
        <f>IF(AND((ABS(IF(K163-D13&gt;0,K163-D13,0)+IF(K164-D15&gt;0,K164-D15,0)+IF(K165-D17&gt;0,K165-D17,0)+IF(K166-D18&gt;0,K166-D18,0)))&gt;D11*0.1,(ABS(IF(K163-D13&lt;0,K163-D13,0)+IF(K164-D15&lt;0,K164-D15,0)+IF(K165-D17&lt;0,K165-D17,0)+IF(K166-D18&lt;0,K166-D18,0)))&gt;D11*0.1),"yes","no")</f>
        <v>no</v>
      </c>
      <c r="K171" s="153"/>
      <c r="L171" s="153"/>
      <c r="M171" s="153"/>
      <c r="N171" s="153"/>
      <c r="O171" s="153"/>
      <c r="P171" s="153"/>
      <c r="Q171" s="153"/>
      <c r="R171" s="153"/>
      <c r="S171" s="153"/>
      <c r="T171" s="153"/>
      <c r="U171" s="153"/>
      <c r="V171" s="153"/>
      <c r="W171" s="153"/>
      <c r="X171" s="153"/>
    </row>
    <row r="172" spans="1:24" ht="11.25" customHeight="1">
      <c r="A172" s="330"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53"/>
      <c r="L172" s="153"/>
      <c r="M172" s="153"/>
      <c r="N172" s="153"/>
      <c r="O172" s="153"/>
      <c r="P172" s="153"/>
      <c r="Q172" s="153"/>
      <c r="R172" s="153"/>
      <c r="S172" s="153"/>
      <c r="T172" s="153"/>
      <c r="U172" s="153"/>
      <c r="V172" s="153"/>
      <c r="W172" s="153"/>
      <c r="X172" s="153"/>
    </row>
    <row r="174" spans="1:26" ht="21" customHeight="1">
      <c r="A174" s="645">
        <f>IF(A171="yes","Motiveer hier de verschuivingen (verplicht)","")</f>
      </c>
      <c r="B174" s="645"/>
      <c r="C174" s="645"/>
      <c r="D174" s="645"/>
      <c r="E174" s="645"/>
      <c r="F174" s="645"/>
      <c r="G174" s="645"/>
      <c r="H174" s="645"/>
      <c r="I174" s="645"/>
      <c r="J174" s="645"/>
      <c r="K174" s="645"/>
      <c r="L174" s="645"/>
      <c r="M174" s="645"/>
      <c r="N174" s="645"/>
      <c r="O174" s="645"/>
      <c r="P174" s="645"/>
      <c r="Q174" s="645"/>
      <c r="R174" s="645"/>
      <c r="S174" s="645"/>
      <c r="T174" s="645"/>
      <c r="U174" s="645"/>
      <c r="V174" s="645"/>
      <c r="W174" s="645"/>
      <c r="X174" s="645"/>
      <c r="Y174" s="17"/>
      <c r="Z174" s="17"/>
    </row>
    <row r="175" spans="1:26" ht="21" customHeight="1">
      <c r="A175" s="646"/>
      <c r="B175" s="646"/>
      <c r="C175" s="646"/>
      <c r="D175" s="646"/>
      <c r="E175" s="646"/>
      <c r="F175" s="646"/>
      <c r="G175" s="646"/>
      <c r="H175" s="646"/>
      <c r="I175" s="646"/>
      <c r="J175" s="646"/>
      <c r="K175" s="646"/>
      <c r="L175" s="646"/>
      <c r="M175" s="646"/>
      <c r="N175" s="646"/>
      <c r="O175" s="646"/>
      <c r="P175" s="646"/>
      <c r="Q175" s="646"/>
      <c r="R175" s="646"/>
      <c r="S175" s="646"/>
      <c r="T175" s="646"/>
      <c r="U175" s="646"/>
      <c r="V175" s="646"/>
      <c r="W175" s="646"/>
      <c r="X175" s="646"/>
      <c r="Y175" s="17"/>
      <c r="Z175" s="17"/>
    </row>
    <row r="176" spans="1:26" ht="21" customHeight="1">
      <c r="A176" s="646"/>
      <c r="B176" s="646"/>
      <c r="C176" s="646"/>
      <c r="D176" s="646"/>
      <c r="E176" s="646"/>
      <c r="F176" s="646"/>
      <c r="G176" s="646"/>
      <c r="H176" s="646"/>
      <c r="I176" s="646"/>
      <c r="J176" s="646"/>
      <c r="K176" s="646"/>
      <c r="L176" s="646"/>
      <c r="M176" s="646"/>
      <c r="N176" s="646"/>
      <c r="O176" s="646"/>
      <c r="P176" s="646"/>
      <c r="Q176" s="646"/>
      <c r="R176" s="646"/>
      <c r="S176" s="646"/>
      <c r="T176" s="646"/>
      <c r="U176" s="646"/>
      <c r="V176" s="646"/>
      <c r="W176" s="646"/>
      <c r="X176" s="646"/>
      <c r="Y176" s="17"/>
      <c r="Z176" s="17"/>
    </row>
    <row r="177" spans="1:24" ht="21" customHeight="1">
      <c r="A177" s="646"/>
      <c r="B177" s="646"/>
      <c r="C177" s="646"/>
      <c r="D177" s="646"/>
      <c r="E177" s="646"/>
      <c r="F177" s="646"/>
      <c r="G177" s="646"/>
      <c r="H177" s="646"/>
      <c r="I177" s="646"/>
      <c r="J177" s="646"/>
      <c r="K177" s="646"/>
      <c r="L177" s="646"/>
      <c r="M177" s="646"/>
      <c r="N177" s="646"/>
      <c r="O177" s="646"/>
      <c r="P177" s="646"/>
      <c r="Q177" s="646"/>
      <c r="R177" s="646"/>
      <c r="S177" s="646"/>
      <c r="T177" s="646"/>
      <c r="U177" s="646"/>
      <c r="V177" s="646"/>
      <c r="W177" s="646"/>
      <c r="X177" s="646"/>
    </row>
    <row r="178" spans="1:24" ht="21" customHeight="1">
      <c r="A178" s="646"/>
      <c r="B178" s="646"/>
      <c r="C178" s="646"/>
      <c r="D178" s="646"/>
      <c r="E178" s="646"/>
      <c r="F178" s="646"/>
      <c r="G178" s="646"/>
      <c r="H178" s="646"/>
      <c r="I178" s="646"/>
      <c r="J178" s="646"/>
      <c r="K178" s="646"/>
      <c r="L178" s="646"/>
      <c r="M178" s="646"/>
      <c r="N178" s="646"/>
      <c r="O178" s="646"/>
      <c r="P178" s="646"/>
      <c r="Q178" s="646"/>
      <c r="R178" s="646"/>
      <c r="S178" s="646"/>
      <c r="T178" s="646"/>
      <c r="U178" s="646"/>
      <c r="V178" s="646"/>
      <c r="W178" s="646"/>
      <c r="X178" s="646"/>
    </row>
    <row r="179" spans="1:24" ht="21" customHeight="1">
      <c r="A179" s="646"/>
      <c r="B179" s="646"/>
      <c r="C179" s="646"/>
      <c r="D179" s="646"/>
      <c r="E179" s="646"/>
      <c r="F179" s="646"/>
      <c r="G179" s="646"/>
      <c r="H179" s="646"/>
      <c r="I179" s="646"/>
      <c r="J179" s="646"/>
      <c r="K179" s="646"/>
      <c r="L179" s="646"/>
      <c r="M179" s="646"/>
      <c r="N179" s="646"/>
      <c r="O179" s="646"/>
      <c r="P179" s="646"/>
      <c r="Q179" s="646"/>
      <c r="R179" s="646"/>
      <c r="S179" s="646"/>
      <c r="T179" s="646"/>
      <c r="U179" s="646"/>
      <c r="V179" s="646"/>
      <c r="W179" s="646"/>
      <c r="X179" s="646"/>
    </row>
    <row r="180" spans="1:24" ht="21" customHeight="1">
      <c r="A180" s="646"/>
      <c r="B180" s="646"/>
      <c r="C180" s="646"/>
      <c r="D180" s="646"/>
      <c r="E180" s="646"/>
      <c r="F180" s="646"/>
      <c r="G180" s="646"/>
      <c r="H180" s="646"/>
      <c r="I180" s="646"/>
      <c r="J180" s="646"/>
      <c r="K180" s="646"/>
      <c r="L180" s="646"/>
      <c r="M180" s="646"/>
      <c r="N180" s="646"/>
      <c r="O180" s="646"/>
      <c r="P180" s="646"/>
      <c r="Q180" s="646"/>
      <c r="R180" s="646"/>
      <c r="S180" s="646"/>
      <c r="T180" s="646"/>
      <c r="U180" s="646"/>
      <c r="V180" s="646"/>
      <c r="W180" s="646"/>
      <c r="X180" s="646"/>
    </row>
    <row r="181" spans="1:24" ht="21" customHeight="1">
      <c r="A181" s="646"/>
      <c r="B181" s="646"/>
      <c r="C181" s="646"/>
      <c r="D181" s="646"/>
      <c r="E181" s="646"/>
      <c r="F181" s="646"/>
      <c r="G181" s="646"/>
      <c r="H181" s="646"/>
      <c r="I181" s="646"/>
      <c r="J181" s="646"/>
      <c r="K181" s="646"/>
      <c r="L181" s="646"/>
      <c r="M181" s="646"/>
      <c r="N181" s="646"/>
      <c r="O181" s="646"/>
      <c r="P181" s="646"/>
      <c r="Q181" s="646"/>
      <c r="R181" s="646"/>
      <c r="S181" s="646"/>
      <c r="T181" s="646"/>
      <c r="U181" s="646"/>
      <c r="V181" s="646"/>
      <c r="W181" s="646"/>
      <c r="X181" s="646"/>
    </row>
    <row r="182" spans="1:24" ht="21" customHeight="1" thickBo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row>
    <row r="183" spans="1:24" s="154" customFormat="1" ht="69.75" customHeight="1" thickBot="1">
      <c r="A183" s="647" t="s">
        <v>182</v>
      </c>
      <c r="B183" s="648"/>
      <c r="C183" s="648"/>
      <c r="D183" s="648"/>
      <c r="E183" s="648"/>
      <c r="F183" s="648"/>
      <c r="G183" s="648"/>
      <c r="H183" s="648"/>
      <c r="I183" s="648"/>
      <c r="J183" s="648"/>
      <c r="K183" s="648"/>
      <c r="L183" s="648"/>
      <c r="M183" s="648"/>
      <c r="N183" s="648"/>
      <c r="O183" s="648"/>
      <c r="P183" s="648"/>
      <c r="Q183" s="648"/>
      <c r="R183" s="648"/>
      <c r="S183" s="648"/>
      <c r="T183" s="648"/>
      <c r="U183" s="648"/>
      <c r="V183" s="648"/>
      <c r="W183" s="648"/>
      <c r="X183" s="649"/>
    </row>
  </sheetData>
  <sheetProtection password="C666" sheet="1" formatColumns="0" formatRows="0"/>
  <mergeCells count="163">
    <mergeCell ref="A2:X2"/>
    <mergeCell ref="A4:X4"/>
    <mergeCell ref="B5:X5"/>
    <mergeCell ref="B6:X6"/>
    <mergeCell ref="B7:X7"/>
    <mergeCell ref="B8:X8"/>
    <mergeCell ref="A10:X10"/>
    <mergeCell ref="A11:C11"/>
    <mergeCell ref="D11:E11"/>
    <mergeCell ref="F11:X18"/>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20:X20"/>
    <mergeCell ref="A22:X22"/>
    <mergeCell ref="A23:D23"/>
    <mergeCell ref="E23:J23"/>
    <mergeCell ref="K23:P23"/>
    <mergeCell ref="Q23:W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D76"/>
    <mergeCell ref="A77:X77"/>
    <mergeCell ref="A79:X79"/>
    <mergeCell ref="A81:X81"/>
    <mergeCell ref="A82:X92"/>
    <mergeCell ref="A94:E94"/>
    <mergeCell ref="A95:E95"/>
    <mergeCell ref="A98:E98"/>
    <mergeCell ref="A100:E100"/>
    <mergeCell ref="A106:X106"/>
    <mergeCell ref="A107:X117"/>
    <mergeCell ref="A119:F119"/>
    <mergeCell ref="L119:X119"/>
    <mergeCell ref="L120:X120"/>
    <mergeCell ref="B121:C121"/>
    <mergeCell ref="L121:X142"/>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S143:T143"/>
    <mergeCell ref="A145:F145"/>
    <mergeCell ref="L145:X145"/>
    <mergeCell ref="A146:E146"/>
    <mergeCell ref="L146:X157"/>
    <mergeCell ref="A147:E147"/>
    <mergeCell ref="A148:E148"/>
    <mergeCell ref="A149:E149"/>
    <mergeCell ref="A150:E150"/>
    <mergeCell ref="A151:E151"/>
    <mergeCell ref="A152:E152"/>
    <mergeCell ref="A153:E153"/>
    <mergeCell ref="A154:E154"/>
    <mergeCell ref="A155:E155"/>
    <mergeCell ref="A156:E156"/>
    <mergeCell ref="A157:E157"/>
    <mergeCell ref="A160:M160"/>
    <mergeCell ref="A161:D162"/>
    <mergeCell ref="K161:M161"/>
    <mergeCell ref="K162:M162"/>
    <mergeCell ref="A163:D163"/>
    <mergeCell ref="E163:J163"/>
    <mergeCell ref="K163:M163"/>
    <mergeCell ref="A164:D164"/>
    <mergeCell ref="E164:J164"/>
    <mergeCell ref="K164:M164"/>
    <mergeCell ref="A165:D165"/>
    <mergeCell ref="E165:J165"/>
    <mergeCell ref="K165:M165"/>
    <mergeCell ref="A166:D166"/>
    <mergeCell ref="E166:J166"/>
    <mergeCell ref="K166:M166"/>
    <mergeCell ref="A167:D167"/>
    <mergeCell ref="E167:J167"/>
    <mergeCell ref="K167:M167"/>
    <mergeCell ref="A174:X174"/>
    <mergeCell ref="A175:X181"/>
    <mergeCell ref="A183:X183"/>
    <mergeCell ref="A168:D168"/>
    <mergeCell ref="E168:J168"/>
    <mergeCell ref="K168:M168"/>
    <mergeCell ref="A169:D169"/>
    <mergeCell ref="E169:J169"/>
    <mergeCell ref="K169:M169"/>
  </mergeCells>
  <conditionalFormatting sqref="K25:O75">
    <cfRule type="expression" priority="2" dxfId="4" stopIfTrue="1">
      <formula>OR($D25="f",$D25="o")</formula>
    </cfRule>
  </conditionalFormatting>
  <conditionalFormatting sqref="E25:J75">
    <cfRule type="expression" priority="1" dxfId="4" stopIfTrue="1">
      <formula>$D25="o"</formula>
    </cfRule>
  </conditionalFormatting>
  <conditionalFormatting sqref="A174:X174">
    <cfRule type="expression" priority="3" dxfId="1" stopIfTrue="1">
      <formula>$A$171="yes"</formula>
    </cfRule>
  </conditionalFormatting>
  <conditionalFormatting sqref="A174:X181">
    <cfRule type="expression" priority="4" dxfId="8" stopIfTrue="1">
      <formula>$A$171="yes"</formula>
    </cfRule>
  </conditionalFormatting>
  <dataValidations count="6">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allowBlank="1" showInputMessage="1" showErrorMessage="1" promptTitle="Grote kost" prompt="Gelieve hiernaast het toelichtingsveld te lezen alvorens deze rubriek in te vullen." sqref="F148"/>
    <dataValidation type="whole" allowBlank="1" showInputMessage="1" showErrorMessage="1" error="Gelieve een bedrag lager dan 20.000 EUR in te vullen" sqref="D97">
      <formula1>0</formula1>
      <formula2>20000</formula2>
    </dataValidation>
    <dataValidation type="list" allowBlank="1" showInputMessage="1" showErrorMessage="1" sqref="D25:D75">
      <formula1>$A$1:$D$1</formula1>
    </dataValidation>
  </dataValidations>
  <printOptions/>
  <pageMargins left="0.4724409448818898" right="0.4724409448818898" top="0.31496062992125984" bottom="0.35433070866141736" header="0.15748031496062992" footer="0.15748031496062992"/>
  <pageSetup fitToHeight="0" horizontalDpi="600" verticalDpi="600" orientation="landscape" paperSize="9" scale="80" r:id="rId1"/>
  <headerFooter alignWithMargins="0">
    <oddFooter>&amp;L&amp;F&amp;C&amp;A&amp;R&amp;P/&amp;N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O169"/>
  <sheetViews>
    <sheetView tabSelected="1" zoomScalePageLayoutView="0" workbookViewId="0" topLeftCell="A91">
      <selection activeCell="L92" sqref="L92"/>
    </sheetView>
  </sheetViews>
  <sheetFormatPr defaultColWidth="9.140625" defaultRowHeight="12.75"/>
  <cols>
    <col min="1" max="1" width="43.8515625" style="17" customWidth="1"/>
    <col min="2" max="2" width="12.00390625" style="18" hidden="1" customWidth="1"/>
    <col min="3" max="3" width="10.140625" style="17" customWidth="1"/>
    <col min="4" max="4" width="11.140625" style="17" customWidth="1"/>
    <col min="5" max="5" width="12.140625" style="18" customWidth="1"/>
    <col min="6" max="6" width="11.140625" style="18" customWidth="1"/>
    <col min="7" max="9" width="11.140625" style="18" hidden="1" customWidth="1"/>
    <col min="10" max="10" width="8.7109375" style="18" customWidth="1"/>
    <col min="11" max="12" width="10.7109375" style="17" customWidth="1"/>
    <col min="13" max="15" width="10.7109375" style="17" hidden="1" customWidth="1"/>
    <col min="16" max="16" width="10.7109375" style="17" customWidth="1"/>
    <col min="17" max="17" width="13.28125" style="17" customWidth="1"/>
    <col min="18" max="18" width="10.421875" style="17" customWidth="1"/>
    <col min="19" max="20" width="10.421875" style="19" customWidth="1"/>
    <col min="21" max="23" width="10.421875" style="17" customWidth="1"/>
    <col min="24" max="16384" width="9.140625" style="17" customWidth="1"/>
  </cols>
  <sheetData>
    <row r="1" spans="1:19" s="21" customFormat="1" ht="30.75" customHeight="1">
      <c r="A1" s="460" t="str">
        <f>"Kostenstaat eindverslag : "&amp;B6</f>
        <v>Kostenstaat eindverslag : </v>
      </c>
      <c r="B1" s="460"/>
      <c r="C1" s="460"/>
      <c r="D1" s="460"/>
      <c r="E1" s="460"/>
      <c r="F1" s="460"/>
      <c r="G1" s="460"/>
      <c r="H1" s="460"/>
      <c r="I1" s="460"/>
      <c r="J1" s="460"/>
      <c r="K1" s="460"/>
      <c r="L1" s="460"/>
      <c r="M1" s="460"/>
      <c r="N1" s="460"/>
      <c r="O1" s="460"/>
      <c r="P1" s="460"/>
      <c r="Q1" s="460"/>
      <c r="R1" s="20"/>
      <c r="S1" s="20"/>
    </row>
    <row r="2" ht="12.75" thickBot="1"/>
    <row r="3" spans="1:20" ht="12">
      <c r="A3" s="468" t="s">
        <v>87</v>
      </c>
      <c r="B3" s="469"/>
      <c r="C3" s="469"/>
      <c r="D3" s="469"/>
      <c r="E3" s="469"/>
      <c r="F3" s="469"/>
      <c r="G3" s="469"/>
      <c r="H3" s="469"/>
      <c r="I3" s="469"/>
      <c r="J3" s="469"/>
      <c r="K3" s="469"/>
      <c r="L3" s="469"/>
      <c r="M3" s="469"/>
      <c r="N3" s="469"/>
      <c r="O3" s="469"/>
      <c r="P3" s="469"/>
      <c r="Q3" s="470"/>
      <c r="R3" s="19"/>
      <c r="T3" s="17"/>
    </row>
    <row r="4" spans="1:20" ht="12">
      <c r="A4" s="16" t="s">
        <v>77</v>
      </c>
      <c r="B4" s="446"/>
      <c r="C4" s="446"/>
      <c r="D4" s="446"/>
      <c r="E4" s="446"/>
      <c r="F4" s="446"/>
      <c r="G4" s="446"/>
      <c r="H4" s="446"/>
      <c r="I4" s="446"/>
      <c r="J4" s="446"/>
      <c r="K4" s="446"/>
      <c r="L4" s="446"/>
      <c r="M4" s="446"/>
      <c r="N4" s="446"/>
      <c r="O4" s="446"/>
      <c r="P4" s="446"/>
      <c r="Q4" s="447"/>
      <c r="R4" s="19"/>
      <c r="T4" s="17"/>
    </row>
    <row r="5" spans="1:20" ht="12">
      <c r="A5" s="16" t="s">
        <v>78</v>
      </c>
      <c r="B5" s="446"/>
      <c r="C5" s="446"/>
      <c r="D5" s="446"/>
      <c r="E5" s="446"/>
      <c r="F5" s="446"/>
      <c r="G5" s="446"/>
      <c r="H5" s="446"/>
      <c r="I5" s="446"/>
      <c r="J5" s="446"/>
      <c r="K5" s="446"/>
      <c r="L5" s="446"/>
      <c r="M5" s="446"/>
      <c r="N5" s="446"/>
      <c r="O5" s="446"/>
      <c r="P5" s="446"/>
      <c r="Q5" s="447"/>
      <c r="R5" s="19"/>
      <c r="T5" s="17"/>
    </row>
    <row r="6" spans="1:20" ht="12">
      <c r="A6" s="16" t="s">
        <v>80</v>
      </c>
      <c r="B6" s="446"/>
      <c r="C6" s="446"/>
      <c r="D6" s="446"/>
      <c r="E6" s="446"/>
      <c r="F6" s="446"/>
      <c r="G6" s="446"/>
      <c r="H6" s="446"/>
      <c r="I6" s="446"/>
      <c r="J6" s="446"/>
      <c r="K6" s="446"/>
      <c r="L6" s="446"/>
      <c r="M6" s="446"/>
      <c r="N6" s="446"/>
      <c r="O6" s="446"/>
      <c r="P6" s="446"/>
      <c r="Q6" s="447"/>
      <c r="R6" s="19"/>
      <c r="T6" s="17"/>
    </row>
    <row r="7" spans="1:20" ht="27" customHeight="1" thickBot="1">
      <c r="A7" s="261" t="s">
        <v>81</v>
      </c>
      <c r="B7" s="472"/>
      <c r="C7" s="472"/>
      <c r="D7" s="472"/>
      <c r="E7" s="472"/>
      <c r="F7" s="472"/>
      <c r="G7" s="472"/>
      <c r="H7" s="472"/>
      <c r="I7" s="472"/>
      <c r="J7" s="472"/>
      <c r="K7" s="472"/>
      <c r="L7" s="472"/>
      <c r="M7" s="472"/>
      <c r="N7" s="472"/>
      <c r="O7" s="472"/>
      <c r="P7" s="472"/>
      <c r="Q7" s="473"/>
      <c r="R7" s="19"/>
      <c r="T7" s="17"/>
    </row>
    <row r="8" ht="12.75" thickBot="1"/>
    <row r="9" spans="1:249" ht="13.5" customHeight="1" thickBot="1">
      <c r="A9" s="673" t="s">
        <v>151</v>
      </c>
      <c r="B9" s="674"/>
      <c r="C9" s="674"/>
      <c r="D9" s="674"/>
      <c r="E9" s="674"/>
      <c r="F9" s="674"/>
      <c r="G9" s="674"/>
      <c r="H9" s="674"/>
      <c r="I9" s="674"/>
      <c r="J9" s="674"/>
      <c r="K9" s="674"/>
      <c r="L9" s="674"/>
      <c r="M9" s="674"/>
      <c r="N9" s="674"/>
      <c r="O9" s="674"/>
      <c r="P9" s="674"/>
      <c r="Q9" s="675"/>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row>
    <row r="10" spans="1:20" ht="16.5" customHeight="1">
      <c r="A10" s="676" t="s">
        <v>152</v>
      </c>
      <c r="B10" s="677"/>
      <c r="C10" s="678"/>
      <c r="D10" s="679"/>
      <c r="E10" s="679"/>
      <c r="F10" s="708" t="s">
        <v>175</v>
      </c>
      <c r="G10" s="709"/>
      <c r="H10" s="709"/>
      <c r="I10" s="709"/>
      <c r="J10" s="709"/>
      <c r="K10" s="709"/>
      <c r="L10" s="709"/>
      <c r="M10" s="709"/>
      <c r="N10" s="709"/>
      <c r="O10" s="709"/>
      <c r="P10" s="709"/>
      <c r="Q10" s="710"/>
      <c r="S10" s="17"/>
      <c r="T10" s="17"/>
    </row>
    <row r="11" spans="1:17" s="24" customFormat="1" ht="11.25" customHeight="1">
      <c r="A11" s="420" t="s">
        <v>154</v>
      </c>
      <c r="B11" s="421"/>
      <c r="C11" s="689"/>
      <c r="D11" s="690"/>
      <c r="E11" s="690"/>
      <c r="F11" s="711"/>
      <c r="G11" s="712"/>
      <c r="H11" s="712"/>
      <c r="I11" s="712"/>
      <c r="J11" s="712"/>
      <c r="K11" s="712"/>
      <c r="L11" s="712"/>
      <c r="M11" s="712"/>
      <c r="N11" s="712"/>
      <c r="O11" s="712"/>
      <c r="P11" s="712"/>
      <c r="Q11" s="713"/>
    </row>
    <row r="12" spans="1:20" ht="12.75" customHeight="1">
      <c r="A12" s="565" t="s">
        <v>155</v>
      </c>
      <c r="B12" s="566"/>
      <c r="C12" s="668"/>
      <c r="D12" s="669"/>
      <c r="E12" s="669"/>
      <c r="F12" s="711"/>
      <c r="G12" s="712"/>
      <c r="H12" s="712"/>
      <c r="I12" s="712"/>
      <c r="J12" s="712"/>
      <c r="K12" s="712"/>
      <c r="L12" s="712"/>
      <c r="M12" s="712"/>
      <c r="N12" s="712"/>
      <c r="O12" s="712"/>
      <c r="P12" s="712"/>
      <c r="Q12" s="713"/>
      <c r="S12" s="17"/>
      <c r="T12" s="17"/>
    </row>
    <row r="13" spans="1:20" ht="21" customHeight="1">
      <c r="A13" s="670" t="s">
        <v>156</v>
      </c>
      <c r="B13" s="671"/>
      <c r="C13" s="672"/>
      <c r="D13" s="669"/>
      <c r="E13" s="669"/>
      <c r="F13" s="711"/>
      <c r="G13" s="712"/>
      <c r="H13" s="712"/>
      <c r="I13" s="712"/>
      <c r="J13" s="712"/>
      <c r="K13" s="712"/>
      <c r="L13" s="712"/>
      <c r="M13" s="712"/>
      <c r="N13" s="712"/>
      <c r="O13" s="712"/>
      <c r="P13" s="712"/>
      <c r="Q13" s="713"/>
      <c r="S13" s="17"/>
      <c r="T13" s="17"/>
    </row>
    <row r="14" spans="1:20" ht="15.75" customHeight="1">
      <c r="A14" s="565" t="s">
        <v>12</v>
      </c>
      <c r="B14" s="566"/>
      <c r="C14" s="668"/>
      <c r="D14" s="669"/>
      <c r="E14" s="669"/>
      <c r="F14" s="711"/>
      <c r="G14" s="712"/>
      <c r="H14" s="712"/>
      <c r="I14" s="712"/>
      <c r="J14" s="712"/>
      <c r="K14" s="712"/>
      <c r="L14" s="712"/>
      <c r="M14" s="712"/>
      <c r="N14" s="712"/>
      <c r="O14" s="712"/>
      <c r="P14" s="712"/>
      <c r="Q14" s="713"/>
      <c r="S14" s="17"/>
      <c r="T14" s="17"/>
    </row>
    <row r="15" spans="1:17" s="193" customFormat="1" ht="26.25" customHeight="1">
      <c r="A15" s="705" t="s">
        <v>157</v>
      </c>
      <c r="B15" s="706"/>
      <c r="C15" s="707"/>
      <c r="D15" s="669"/>
      <c r="E15" s="669"/>
      <c r="F15" s="711"/>
      <c r="G15" s="712"/>
      <c r="H15" s="712"/>
      <c r="I15" s="712"/>
      <c r="J15" s="712"/>
      <c r="K15" s="712"/>
      <c r="L15" s="712"/>
      <c r="M15" s="712"/>
      <c r="N15" s="712"/>
      <c r="O15" s="712"/>
      <c r="P15" s="712"/>
      <c r="Q15" s="713"/>
    </row>
    <row r="16" spans="1:17" s="193" customFormat="1" ht="11.25" customHeight="1">
      <c r="A16" s="565" t="s">
        <v>158</v>
      </c>
      <c r="B16" s="566"/>
      <c r="C16" s="668"/>
      <c r="D16" s="669"/>
      <c r="E16" s="669"/>
      <c r="F16" s="711"/>
      <c r="G16" s="712"/>
      <c r="H16" s="712"/>
      <c r="I16" s="712"/>
      <c r="J16" s="712"/>
      <c r="K16" s="712"/>
      <c r="L16" s="712"/>
      <c r="M16" s="712"/>
      <c r="N16" s="712"/>
      <c r="O16" s="712"/>
      <c r="P16" s="712"/>
      <c r="Q16" s="713"/>
    </row>
    <row r="17" spans="1:17" s="193" customFormat="1" ht="12" customHeight="1" thickBot="1">
      <c r="A17" s="567" t="s">
        <v>159</v>
      </c>
      <c r="B17" s="568"/>
      <c r="C17" s="666"/>
      <c r="D17" s="667"/>
      <c r="E17" s="667"/>
      <c r="F17" s="714"/>
      <c r="G17" s="715"/>
      <c r="H17" s="715"/>
      <c r="I17" s="715"/>
      <c r="J17" s="715"/>
      <c r="K17" s="715"/>
      <c r="L17" s="715"/>
      <c r="M17" s="715"/>
      <c r="N17" s="715"/>
      <c r="O17" s="715"/>
      <c r="P17" s="715"/>
      <c r="Q17" s="716"/>
    </row>
    <row r="18" spans="1:24" s="193" customFormat="1" ht="10.5">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row>
    <row r="19" spans="1:24" s="193" customFormat="1" ht="10.5">
      <c r="A19" s="513" t="s">
        <v>94</v>
      </c>
      <c r="B19" s="514"/>
      <c r="C19" s="514"/>
      <c r="D19" s="514"/>
      <c r="E19" s="514"/>
      <c r="F19" s="514"/>
      <c r="G19" s="514"/>
      <c r="H19" s="514"/>
      <c r="I19" s="514"/>
      <c r="J19" s="514"/>
      <c r="K19" s="514"/>
      <c r="L19" s="514"/>
      <c r="M19" s="514"/>
      <c r="N19" s="514"/>
      <c r="O19" s="514"/>
      <c r="P19" s="514"/>
      <c r="Q19" s="514"/>
      <c r="R19" s="17"/>
      <c r="S19" s="17"/>
      <c r="T19" s="17"/>
      <c r="U19" s="17"/>
      <c r="V19" s="17"/>
      <c r="W19" s="17"/>
      <c r="X19" s="17"/>
    </row>
    <row r="20" spans="1:24" s="193" customFormat="1" ht="11.25" thickBot="1">
      <c r="A20" s="515"/>
      <c r="B20" s="516"/>
      <c r="C20" s="516"/>
      <c r="D20" s="516"/>
      <c r="E20" s="516"/>
      <c r="F20" s="516"/>
      <c r="G20" s="516"/>
      <c r="H20" s="516"/>
      <c r="I20" s="516"/>
      <c r="J20" s="516"/>
      <c r="K20" s="516"/>
      <c r="L20" s="516"/>
      <c r="M20" s="516"/>
      <c r="N20" s="516"/>
      <c r="O20" s="516"/>
      <c r="P20" s="516"/>
      <c r="Q20" s="516"/>
      <c r="R20" s="24"/>
      <c r="S20" s="24"/>
      <c r="T20" s="24"/>
      <c r="U20" s="24"/>
      <c r="V20" s="24"/>
      <c r="W20" s="24"/>
      <c r="X20" s="24"/>
    </row>
    <row r="21" spans="1:24" s="193" customFormat="1" ht="22.5" thickBot="1">
      <c r="A21" s="505"/>
      <c r="B21" s="506"/>
      <c r="C21" s="448"/>
      <c r="D21" s="520" t="s">
        <v>143</v>
      </c>
      <c r="E21" s="521"/>
      <c r="F21" s="521"/>
      <c r="G21" s="521"/>
      <c r="H21" s="521"/>
      <c r="I21" s="522"/>
      <c r="J21" s="520" t="s">
        <v>102</v>
      </c>
      <c r="K21" s="521"/>
      <c r="L21" s="521"/>
      <c r="M21" s="521"/>
      <c r="N21" s="521"/>
      <c r="O21" s="521"/>
      <c r="P21" s="522"/>
      <c r="Q21" s="184" t="s">
        <v>93</v>
      </c>
      <c r="R21" s="17"/>
      <c r="S21" s="17"/>
      <c r="T21" s="17"/>
      <c r="U21" s="17"/>
      <c r="V21" s="17"/>
      <c r="W21" s="17"/>
      <c r="X21" s="17"/>
    </row>
    <row r="22" spans="1:24" s="193" customFormat="1" ht="13.5" customHeight="1">
      <c r="A22" s="185"/>
      <c r="B22" s="186"/>
      <c r="C22" s="187"/>
      <c r="D22" s="185"/>
      <c r="E22" s="186"/>
      <c r="F22" s="186"/>
      <c r="G22" s="186"/>
      <c r="H22" s="186"/>
      <c r="I22" s="188"/>
      <c r="J22" s="185"/>
      <c r="K22" s="186"/>
      <c r="L22" s="186"/>
      <c r="M22" s="186"/>
      <c r="N22" s="186"/>
      <c r="O22" s="186"/>
      <c r="P22" s="188"/>
      <c r="Q22" s="189"/>
      <c r="R22" s="17"/>
      <c r="S22" s="17"/>
      <c r="T22" s="17"/>
      <c r="U22" s="17"/>
      <c r="V22" s="17"/>
      <c r="W22" s="17"/>
      <c r="X22" s="17"/>
    </row>
    <row r="23" spans="1:17" s="193" customFormat="1" ht="34.5" customHeight="1" thickBot="1">
      <c r="A23" s="507" t="s">
        <v>84</v>
      </c>
      <c r="B23" s="508"/>
      <c r="C23" s="509"/>
      <c r="D23" s="190" t="s">
        <v>1</v>
      </c>
      <c r="E23" s="191" t="s">
        <v>2</v>
      </c>
      <c r="F23" s="191" t="s">
        <v>3</v>
      </c>
      <c r="G23" s="191" t="s">
        <v>5</v>
      </c>
      <c r="H23" s="191" t="s">
        <v>62</v>
      </c>
      <c r="I23" s="192" t="s">
        <v>63</v>
      </c>
      <c r="J23" s="190" t="s">
        <v>1</v>
      </c>
      <c r="K23" s="191" t="s">
        <v>2</v>
      </c>
      <c r="L23" s="191" t="s">
        <v>3</v>
      </c>
      <c r="M23" s="191" t="s">
        <v>5</v>
      </c>
      <c r="N23" s="191" t="s">
        <v>62</v>
      </c>
      <c r="O23" s="191" t="s">
        <v>63</v>
      </c>
      <c r="P23" s="192" t="s">
        <v>19</v>
      </c>
      <c r="Q23" s="184"/>
    </row>
    <row r="24" spans="1:17" s="193" customFormat="1" ht="11.25">
      <c r="A24" s="510"/>
      <c r="B24" s="511"/>
      <c r="C24" s="512"/>
      <c r="D24" s="194"/>
      <c r="E24" s="195"/>
      <c r="F24" s="195"/>
      <c r="G24" s="195"/>
      <c r="H24" s="195"/>
      <c r="I24" s="196"/>
      <c r="J24" s="42"/>
      <c r="K24" s="43"/>
      <c r="L24" s="43"/>
      <c r="M24" s="43"/>
      <c r="N24" s="43"/>
      <c r="O24" s="43"/>
      <c r="P24" s="262">
        <f aca="true" t="shared" si="0" ref="P24:P55">$J$24:$J$74+$K$24:$K$74+$L$24:$L$74+$M$24:$M$74+$N$24:$N$74+$O$24:$O$74</f>
        <v>0</v>
      </c>
      <c r="Q24" s="337">
        <f aca="true" t="shared" si="1" ref="Q24:Q55">($D$24:$D$74*$J$24:$J$74+$E$24:$E$74*$K$24:$K$74+$F$24:$F$74*$L$24:$L$74+$G$24:$G$74*$M$24:$M$74+$H$24:$H$74*$N$24:$N$74+$I$24:$I$74*$O$24:$O$74)/12</f>
        <v>0</v>
      </c>
    </row>
    <row r="25" spans="1:17" s="193" customFormat="1" ht="11.25">
      <c r="A25" s="488"/>
      <c r="B25" s="489"/>
      <c r="C25" s="490"/>
      <c r="D25" s="197"/>
      <c r="E25" s="198"/>
      <c r="F25" s="198"/>
      <c r="G25" s="198"/>
      <c r="H25" s="198"/>
      <c r="I25" s="199"/>
      <c r="J25" s="53"/>
      <c r="K25" s="54"/>
      <c r="L25" s="54"/>
      <c r="M25" s="54"/>
      <c r="N25" s="54"/>
      <c r="O25" s="54"/>
      <c r="P25" s="264">
        <f t="shared" si="0"/>
        <v>0</v>
      </c>
      <c r="Q25" s="336">
        <f t="shared" si="1"/>
        <v>0</v>
      </c>
    </row>
    <row r="26" spans="1:17" s="193" customFormat="1" ht="12" thickBot="1">
      <c r="A26" s="488"/>
      <c r="B26" s="489"/>
      <c r="C26" s="490"/>
      <c r="D26" s="197"/>
      <c r="E26" s="198"/>
      <c r="F26" s="198"/>
      <c r="G26" s="198"/>
      <c r="H26" s="198"/>
      <c r="I26" s="199"/>
      <c r="J26" s="53"/>
      <c r="K26" s="54"/>
      <c r="L26" s="54"/>
      <c r="M26" s="54"/>
      <c r="N26" s="54"/>
      <c r="O26" s="54"/>
      <c r="P26" s="264">
        <f t="shared" si="0"/>
        <v>0</v>
      </c>
      <c r="Q26" s="336">
        <f t="shared" si="1"/>
        <v>0</v>
      </c>
    </row>
    <row r="27" spans="1:17" s="193" customFormat="1" ht="11.25" hidden="1">
      <c r="A27" s="488"/>
      <c r="B27" s="489"/>
      <c r="C27" s="490"/>
      <c r="D27" s="197"/>
      <c r="E27" s="198"/>
      <c r="F27" s="198"/>
      <c r="G27" s="198"/>
      <c r="H27" s="198"/>
      <c r="I27" s="199"/>
      <c r="J27" s="53"/>
      <c r="K27" s="54"/>
      <c r="L27" s="54"/>
      <c r="M27" s="54"/>
      <c r="N27" s="54"/>
      <c r="O27" s="54"/>
      <c r="P27" s="264">
        <f t="shared" si="0"/>
        <v>0</v>
      </c>
      <c r="Q27" s="336">
        <f t="shared" si="1"/>
        <v>0</v>
      </c>
    </row>
    <row r="28" spans="1:17" s="193" customFormat="1" ht="11.25" hidden="1">
      <c r="A28" s="488"/>
      <c r="B28" s="489"/>
      <c r="C28" s="490"/>
      <c r="D28" s="197"/>
      <c r="E28" s="198"/>
      <c r="F28" s="198"/>
      <c r="G28" s="198"/>
      <c r="H28" s="198"/>
      <c r="I28" s="199"/>
      <c r="J28" s="53"/>
      <c r="K28" s="54"/>
      <c r="L28" s="54"/>
      <c r="M28" s="54"/>
      <c r="N28" s="54"/>
      <c r="O28" s="54"/>
      <c r="P28" s="264">
        <f t="shared" si="0"/>
        <v>0</v>
      </c>
      <c r="Q28" s="336">
        <f t="shared" si="1"/>
        <v>0</v>
      </c>
    </row>
    <row r="29" spans="1:17" s="193" customFormat="1" ht="11.25" hidden="1">
      <c r="A29" s="488"/>
      <c r="B29" s="489"/>
      <c r="C29" s="490"/>
      <c r="D29" s="197"/>
      <c r="E29" s="198"/>
      <c r="F29" s="198"/>
      <c r="G29" s="198"/>
      <c r="H29" s="198"/>
      <c r="I29" s="199"/>
      <c r="J29" s="53"/>
      <c r="K29" s="54"/>
      <c r="L29" s="54"/>
      <c r="M29" s="54"/>
      <c r="N29" s="54"/>
      <c r="O29" s="54"/>
      <c r="P29" s="264">
        <f t="shared" si="0"/>
        <v>0</v>
      </c>
      <c r="Q29" s="336">
        <f t="shared" si="1"/>
        <v>0</v>
      </c>
    </row>
    <row r="30" spans="1:17" s="193" customFormat="1" ht="11.25" hidden="1">
      <c r="A30" s="488"/>
      <c r="B30" s="489"/>
      <c r="C30" s="490"/>
      <c r="D30" s="197"/>
      <c r="E30" s="198"/>
      <c r="F30" s="198"/>
      <c r="G30" s="198"/>
      <c r="H30" s="198"/>
      <c r="I30" s="199"/>
      <c r="J30" s="53"/>
      <c r="K30" s="54"/>
      <c r="L30" s="54"/>
      <c r="M30" s="54"/>
      <c r="N30" s="54"/>
      <c r="O30" s="54"/>
      <c r="P30" s="264">
        <f t="shared" si="0"/>
        <v>0</v>
      </c>
      <c r="Q30" s="336">
        <f t="shared" si="1"/>
        <v>0</v>
      </c>
    </row>
    <row r="31" spans="1:17" s="193" customFormat="1" ht="11.25" hidden="1">
      <c r="A31" s="488"/>
      <c r="B31" s="489"/>
      <c r="C31" s="490"/>
      <c r="D31" s="197"/>
      <c r="E31" s="198"/>
      <c r="F31" s="198"/>
      <c r="G31" s="198"/>
      <c r="H31" s="198"/>
      <c r="I31" s="199"/>
      <c r="J31" s="53"/>
      <c r="K31" s="54"/>
      <c r="L31" s="54"/>
      <c r="M31" s="54"/>
      <c r="N31" s="54"/>
      <c r="O31" s="54"/>
      <c r="P31" s="264">
        <f t="shared" si="0"/>
        <v>0</v>
      </c>
      <c r="Q31" s="336">
        <f t="shared" si="1"/>
        <v>0</v>
      </c>
    </row>
    <row r="32" spans="1:17" s="193" customFormat="1" ht="11.25" hidden="1">
      <c r="A32" s="488"/>
      <c r="B32" s="489"/>
      <c r="C32" s="490"/>
      <c r="D32" s="197"/>
      <c r="E32" s="198"/>
      <c r="F32" s="198"/>
      <c r="G32" s="198"/>
      <c r="H32" s="198"/>
      <c r="I32" s="199"/>
      <c r="J32" s="53"/>
      <c r="K32" s="54"/>
      <c r="L32" s="54"/>
      <c r="M32" s="54"/>
      <c r="N32" s="54"/>
      <c r="O32" s="54"/>
      <c r="P32" s="264">
        <f t="shared" si="0"/>
        <v>0</v>
      </c>
      <c r="Q32" s="336">
        <f t="shared" si="1"/>
        <v>0</v>
      </c>
    </row>
    <row r="33" spans="1:17" s="193" customFormat="1" ht="11.25" hidden="1">
      <c r="A33" s="488"/>
      <c r="B33" s="489"/>
      <c r="C33" s="490"/>
      <c r="D33" s="197"/>
      <c r="E33" s="198"/>
      <c r="F33" s="198"/>
      <c r="G33" s="198"/>
      <c r="H33" s="198"/>
      <c r="I33" s="199"/>
      <c r="J33" s="53"/>
      <c r="K33" s="54"/>
      <c r="L33" s="54"/>
      <c r="M33" s="54"/>
      <c r="N33" s="54"/>
      <c r="O33" s="54"/>
      <c r="P33" s="264">
        <f t="shared" si="0"/>
        <v>0</v>
      </c>
      <c r="Q33" s="336">
        <f t="shared" si="1"/>
        <v>0</v>
      </c>
    </row>
    <row r="34" spans="1:17" s="193" customFormat="1" ht="11.25" hidden="1">
      <c r="A34" s="488"/>
      <c r="B34" s="489"/>
      <c r="C34" s="490"/>
      <c r="D34" s="197"/>
      <c r="E34" s="198"/>
      <c r="F34" s="198"/>
      <c r="G34" s="198"/>
      <c r="H34" s="198"/>
      <c r="I34" s="199"/>
      <c r="J34" s="53"/>
      <c r="K34" s="54"/>
      <c r="L34" s="54"/>
      <c r="M34" s="54"/>
      <c r="N34" s="54"/>
      <c r="O34" s="54"/>
      <c r="P34" s="264">
        <f t="shared" si="0"/>
        <v>0</v>
      </c>
      <c r="Q34" s="336">
        <f t="shared" si="1"/>
        <v>0</v>
      </c>
    </row>
    <row r="35" spans="1:17" s="193" customFormat="1" ht="11.25" hidden="1">
      <c r="A35" s="488"/>
      <c r="B35" s="489"/>
      <c r="C35" s="490"/>
      <c r="D35" s="197"/>
      <c r="E35" s="198"/>
      <c r="F35" s="198"/>
      <c r="G35" s="198"/>
      <c r="H35" s="198"/>
      <c r="I35" s="199"/>
      <c r="J35" s="53"/>
      <c r="K35" s="54"/>
      <c r="L35" s="54"/>
      <c r="M35" s="54"/>
      <c r="N35" s="54"/>
      <c r="O35" s="54"/>
      <c r="P35" s="264">
        <f t="shared" si="0"/>
        <v>0</v>
      </c>
      <c r="Q35" s="336">
        <f t="shared" si="1"/>
        <v>0</v>
      </c>
    </row>
    <row r="36" spans="1:17" s="193" customFormat="1" ht="11.25" hidden="1">
      <c r="A36" s="488"/>
      <c r="B36" s="489"/>
      <c r="C36" s="490"/>
      <c r="D36" s="197"/>
      <c r="E36" s="198"/>
      <c r="F36" s="198"/>
      <c r="G36" s="198"/>
      <c r="H36" s="198"/>
      <c r="I36" s="199"/>
      <c r="J36" s="53"/>
      <c r="K36" s="54"/>
      <c r="L36" s="54"/>
      <c r="M36" s="54"/>
      <c r="N36" s="54"/>
      <c r="O36" s="54"/>
      <c r="P36" s="264">
        <f t="shared" si="0"/>
        <v>0</v>
      </c>
      <c r="Q36" s="336">
        <f t="shared" si="1"/>
        <v>0</v>
      </c>
    </row>
    <row r="37" spans="1:17" s="193" customFormat="1" ht="11.25" hidden="1">
      <c r="A37" s="488"/>
      <c r="B37" s="489"/>
      <c r="C37" s="490"/>
      <c r="D37" s="197"/>
      <c r="E37" s="198"/>
      <c r="F37" s="198"/>
      <c r="G37" s="198"/>
      <c r="H37" s="198"/>
      <c r="I37" s="199"/>
      <c r="J37" s="53"/>
      <c r="K37" s="54"/>
      <c r="L37" s="54"/>
      <c r="M37" s="54"/>
      <c r="N37" s="54"/>
      <c r="O37" s="54"/>
      <c r="P37" s="264">
        <f t="shared" si="0"/>
        <v>0</v>
      </c>
      <c r="Q37" s="336">
        <f t="shared" si="1"/>
        <v>0</v>
      </c>
    </row>
    <row r="38" spans="1:17" s="193" customFormat="1" ht="11.25" hidden="1">
      <c r="A38" s="488"/>
      <c r="B38" s="489"/>
      <c r="C38" s="490"/>
      <c r="D38" s="197"/>
      <c r="E38" s="198"/>
      <c r="F38" s="198"/>
      <c r="G38" s="198"/>
      <c r="H38" s="198"/>
      <c r="I38" s="199"/>
      <c r="J38" s="53"/>
      <c r="K38" s="54"/>
      <c r="L38" s="54"/>
      <c r="M38" s="54"/>
      <c r="N38" s="54"/>
      <c r="O38" s="54"/>
      <c r="P38" s="264">
        <f t="shared" si="0"/>
        <v>0</v>
      </c>
      <c r="Q38" s="336">
        <f t="shared" si="1"/>
        <v>0</v>
      </c>
    </row>
    <row r="39" spans="1:17" s="193" customFormat="1" ht="11.25" hidden="1">
      <c r="A39" s="488"/>
      <c r="B39" s="489"/>
      <c r="C39" s="490"/>
      <c r="D39" s="197"/>
      <c r="E39" s="198"/>
      <c r="F39" s="198"/>
      <c r="G39" s="198"/>
      <c r="H39" s="198"/>
      <c r="I39" s="199"/>
      <c r="J39" s="53"/>
      <c r="K39" s="54"/>
      <c r="L39" s="54"/>
      <c r="M39" s="54"/>
      <c r="N39" s="54"/>
      <c r="O39" s="54"/>
      <c r="P39" s="264">
        <f t="shared" si="0"/>
        <v>0</v>
      </c>
      <c r="Q39" s="336">
        <f t="shared" si="1"/>
        <v>0</v>
      </c>
    </row>
    <row r="40" spans="1:17" s="193" customFormat="1" ht="11.25" hidden="1">
      <c r="A40" s="488"/>
      <c r="B40" s="489"/>
      <c r="C40" s="490"/>
      <c r="D40" s="197"/>
      <c r="E40" s="198"/>
      <c r="F40" s="198"/>
      <c r="G40" s="198"/>
      <c r="H40" s="198"/>
      <c r="I40" s="199"/>
      <c r="J40" s="53"/>
      <c r="K40" s="54"/>
      <c r="L40" s="54"/>
      <c r="M40" s="54"/>
      <c r="N40" s="54"/>
      <c r="O40" s="54"/>
      <c r="P40" s="264">
        <f t="shared" si="0"/>
        <v>0</v>
      </c>
      <c r="Q40" s="336">
        <f t="shared" si="1"/>
        <v>0</v>
      </c>
    </row>
    <row r="41" spans="1:17" s="193" customFormat="1" ht="11.25" hidden="1">
      <c r="A41" s="488"/>
      <c r="B41" s="489"/>
      <c r="C41" s="490"/>
      <c r="D41" s="197"/>
      <c r="E41" s="198"/>
      <c r="F41" s="198"/>
      <c r="G41" s="198"/>
      <c r="H41" s="198"/>
      <c r="I41" s="199"/>
      <c r="J41" s="53"/>
      <c r="K41" s="54"/>
      <c r="L41" s="54"/>
      <c r="M41" s="54"/>
      <c r="N41" s="54"/>
      <c r="O41" s="54"/>
      <c r="P41" s="264">
        <f t="shared" si="0"/>
        <v>0</v>
      </c>
      <c r="Q41" s="336">
        <f t="shared" si="1"/>
        <v>0</v>
      </c>
    </row>
    <row r="42" spans="1:17" s="193" customFormat="1" ht="11.25" hidden="1">
      <c r="A42" s="488"/>
      <c r="B42" s="489"/>
      <c r="C42" s="490"/>
      <c r="D42" s="197"/>
      <c r="E42" s="198"/>
      <c r="F42" s="198"/>
      <c r="G42" s="198"/>
      <c r="H42" s="198"/>
      <c r="I42" s="199"/>
      <c r="J42" s="53"/>
      <c r="K42" s="54"/>
      <c r="L42" s="54"/>
      <c r="M42" s="54"/>
      <c r="N42" s="54"/>
      <c r="O42" s="54"/>
      <c r="P42" s="264">
        <f t="shared" si="0"/>
        <v>0</v>
      </c>
      <c r="Q42" s="336">
        <f t="shared" si="1"/>
        <v>0</v>
      </c>
    </row>
    <row r="43" spans="1:17" s="193" customFormat="1" ht="11.25" hidden="1">
      <c r="A43" s="488"/>
      <c r="B43" s="489"/>
      <c r="C43" s="490"/>
      <c r="D43" s="197"/>
      <c r="E43" s="198"/>
      <c r="F43" s="198"/>
      <c r="G43" s="198"/>
      <c r="H43" s="198"/>
      <c r="I43" s="199"/>
      <c r="J43" s="53"/>
      <c r="K43" s="54"/>
      <c r="L43" s="54"/>
      <c r="M43" s="54"/>
      <c r="N43" s="54"/>
      <c r="O43" s="54"/>
      <c r="P43" s="264">
        <f t="shared" si="0"/>
        <v>0</v>
      </c>
      <c r="Q43" s="336">
        <f t="shared" si="1"/>
        <v>0</v>
      </c>
    </row>
    <row r="44" spans="1:17" s="193" customFormat="1" ht="11.25" hidden="1">
      <c r="A44" s="488"/>
      <c r="B44" s="489"/>
      <c r="C44" s="490"/>
      <c r="D44" s="197"/>
      <c r="E44" s="198"/>
      <c r="F44" s="198"/>
      <c r="G44" s="198"/>
      <c r="H44" s="198"/>
      <c r="I44" s="199"/>
      <c r="J44" s="53"/>
      <c r="K44" s="54"/>
      <c r="L44" s="54"/>
      <c r="M44" s="54"/>
      <c r="N44" s="54"/>
      <c r="O44" s="54"/>
      <c r="P44" s="264">
        <f t="shared" si="0"/>
        <v>0</v>
      </c>
      <c r="Q44" s="336">
        <f t="shared" si="1"/>
        <v>0</v>
      </c>
    </row>
    <row r="45" spans="1:17" s="193" customFormat="1" ht="11.25" hidden="1">
      <c r="A45" s="488"/>
      <c r="B45" s="489"/>
      <c r="C45" s="490"/>
      <c r="D45" s="197"/>
      <c r="E45" s="198"/>
      <c r="F45" s="198"/>
      <c r="G45" s="198"/>
      <c r="H45" s="198"/>
      <c r="I45" s="199"/>
      <c r="J45" s="53"/>
      <c r="K45" s="54"/>
      <c r="L45" s="54"/>
      <c r="M45" s="54"/>
      <c r="N45" s="54"/>
      <c r="O45" s="54"/>
      <c r="P45" s="264">
        <f t="shared" si="0"/>
        <v>0</v>
      </c>
      <c r="Q45" s="336">
        <f t="shared" si="1"/>
        <v>0</v>
      </c>
    </row>
    <row r="46" spans="1:17" s="193" customFormat="1" ht="11.25" hidden="1">
      <c r="A46" s="488"/>
      <c r="B46" s="489"/>
      <c r="C46" s="490"/>
      <c r="D46" s="197"/>
      <c r="E46" s="198"/>
      <c r="F46" s="198"/>
      <c r="G46" s="198"/>
      <c r="H46" s="198"/>
      <c r="I46" s="199"/>
      <c r="J46" s="53"/>
      <c r="K46" s="54"/>
      <c r="L46" s="54"/>
      <c r="M46" s="54"/>
      <c r="N46" s="54"/>
      <c r="O46" s="54"/>
      <c r="P46" s="264">
        <f t="shared" si="0"/>
        <v>0</v>
      </c>
      <c r="Q46" s="336">
        <f t="shared" si="1"/>
        <v>0</v>
      </c>
    </row>
    <row r="47" spans="1:17" s="193" customFormat="1" ht="11.25" hidden="1">
      <c r="A47" s="488"/>
      <c r="B47" s="489"/>
      <c r="C47" s="490"/>
      <c r="D47" s="197"/>
      <c r="E47" s="198"/>
      <c r="F47" s="198"/>
      <c r="G47" s="198"/>
      <c r="H47" s="198"/>
      <c r="I47" s="199"/>
      <c r="J47" s="53"/>
      <c r="K47" s="54"/>
      <c r="L47" s="54"/>
      <c r="M47" s="54"/>
      <c r="N47" s="54"/>
      <c r="O47" s="54"/>
      <c r="P47" s="264">
        <f t="shared" si="0"/>
        <v>0</v>
      </c>
      <c r="Q47" s="336">
        <f t="shared" si="1"/>
        <v>0</v>
      </c>
    </row>
    <row r="48" spans="1:17" s="193" customFormat="1" ht="11.25" hidden="1">
      <c r="A48" s="488"/>
      <c r="B48" s="489"/>
      <c r="C48" s="490"/>
      <c r="D48" s="197"/>
      <c r="E48" s="198"/>
      <c r="F48" s="198"/>
      <c r="G48" s="198"/>
      <c r="H48" s="198"/>
      <c r="I48" s="199"/>
      <c r="J48" s="53"/>
      <c r="K48" s="54"/>
      <c r="L48" s="54"/>
      <c r="M48" s="54"/>
      <c r="N48" s="54"/>
      <c r="O48" s="54"/>
      <c r="P48" s="264">
        <f t="shared" si="0"/>
        <v>0</v>
      </c>
      <c r="Q48" s="336">
        <f t="shared" si="1"/>
        <v>0</v>
      </c>
    </row>
    <row r="49" spans="1:17" s="193" customFormat="1" ht="11.25" hidden="1">
      <c r="A49" s="488"/>
      <c r="B49" s="489"/>
      <c r="C49" s="490"/>
      <c r="D49" s="197"/>
      <c r="E49" s="198"/>
      <c r="F49" s="198"/>
      <c r="G49" s="198"/>
      <c r="H49" s="198"/>
      <c r="I49" s="199"/>
      <c r="J49" s="53"/>
      <c r="K49" s="54"/>
      <c r="L49" s="54"/>
      <c r="M49" s="54"/>
      <c r="N49" s="54"/>
      <c r="O49" s="54"/>
      <c r="P49" s="264">
        <f t="shared" si="0"/>
        <v>0</v>
      </c>
      <c r="Q49" s="336">
        <f t="shared" si="1"/>
        <v>0</v>
      </c>
    </row>
    <row r="50" spans="1:17" s="193" customFormat="1" ht="11.25" hidden="1">
      <c r="A50" s="488"/>
      <c r="B50" s="489"/>
      <c r="C50" s="490"/>
      <c r="D50" s="197"/>
      <c r="E50" s="198"/>
      <c r="F50" s="198"/>
      <c r="G50" s="198"/>
      <c r="H50" s="198"/>
      <c r="I50" s="199"/>
      <c r="J50" s="53"/>
      <c r="K50" s="54"/>
      <c r="L50" s="54"/>
      <c r="M50" s="54"/>
      <c r="N50" s="54"/>
      <c r="O50" s="54"/>
      <c r="P50" s="264">
        <f t="shared" si="0"/>
        <v>0</v>
      </c>
      <c r="Q50" s="336">
        <f t="shared" si="1"/>
        <v>0</v>
      </c>
    </row>
    <row r="51" spans="1:17" s="193" customFormat="1" ht="11.25" hidden="1">
      <c r="A51" s="488"/>
      <c r="B51" s="489"/>
      <c r="C51" s="490"/>
      <c r="D51" s="197"/>
      <c r="E51" s="198"/>
      <c r="F51" s="198"/>
      <c r="G51" s="198"/>
      <c r="H51" s="198"/>
      <c r="I51" s="199"/>
      <c r="J51" s="53"/>
      <c r="K51" s="54"/>
      <c r="L51" s="54"/>
      <c r="M51" s="54"/>
      <c r="N51" s="54"/>
      <c r="O51" s="54"/>
      <c r="P51" s="264">
        <f t="shared" si="0"/>
        <v>0</v>
      </c>
      <c r="Q51" s="336">
        <f t="shared" si="1"/>
        <v>0</v>
      </c>
    </row>
    <row r="52" spans="1:17" s="193" customFormat="1" ht="11.25" hidden="1">
      <c r="A52" s="488"/>
      <c r="B52" s="489"/>
      <c r="C52" s="490"/>
      <c r="D52" s="197"/>
      <c r="E52" s="198"/>
      <c r="F52" s="198"/>
      <c r="G52" s="198"/>
      <c r="H52" s="198"/>
      <c r="I52" s="199"/>
      <c r="J52" s="53"/>
      <c r="K52" s="54"/>
      <c r="L52" s="54"/>
      <c r="M52" s="54"/>
      <c r="N52" s="54"/>
      <c r="O52" s="54"/>
      <c r="P52" s="264">
        <f t="shared" si="0"/>
        <v>0</v>
      </c>
      <c r="Q52" s="336">
        <f t="shared" si="1"/>
        <v>0</v>
      </c>
    </row>
    <row r="53" spans="1:17" s="193" customFormat="1" ht="11.25" hidden="1">
      <c r="A53" s="488"/>
      <c r="B53" s="489"/>
      <c r="C53" s="490"/>
      <c r="D53" s="197"/>
      <c r="E53" s="198"/>
      <c r="F53" s="198"/>
      <c r="G53" s="198"/>
      <c r="H53" s="198"/>
      <c r="I53" s="199"/>
      <c r="J53" s="53"/>
      <c r="K53" s="54"/>
      <c r="L53" s="54"/>
      <c r="M53" s="54"/>
      <c r="N53" s="54"/>
      <c r="O53" s="54"/>
      <c r="P53" s="264">
        <f t="shared" si="0"/>
        <v>0</v>
      </c>
      <c r="Q53" s="336">
        <f t="shared" si="1"/>
        <v>0</v>
      </c>
    </row>
    <row r="54" spans="1:17" s="193" customFormat="1" ht="11.25" hidden="1">
      <c r="A54" s="488"/>
      <c r="B54" s="489"/>
      <c r="C54" s="490"/>
      <c r="D54" s="197"/>
      <c r="E54" s="198"/>
      <c r="F54" s="198"/>
      <c r="G54" s="198"/>
      <c r="H54" s="198"/>
      <c r="I54" s="199"/>
      <c r="J54" s="53"/>
      <c r="K54" s="54"/>
      <c r="L54" s="54"/>
      <c r="M54" s="54"/>
      <c r="N54" s="54"/>
      <c r="O54" s="54"/>
      <c r="P54" s="264">
        <f t="shared" si="0"/>
        <v>0</v>
      </c>
      <c r="Q54" s="336">
        <f t="shared" si="1"/>
        <v>0</v>
      </c>
    </row>
    <row r="55" spans="1:17" s="193" customFormat="1" ht="11.25" hidden="1">
      <c r="A55" s="488"/>
      <c r="B55" s="489"/>
      <c r="C55" s="490"/>
      <c r="D55" s="197"/>
      <c r="E55" s="198"/>
      <c r="F55" s="198"/>
      <c r="G55" s="198"/>
      <c r="H55" s="198"/>
      <c r="I55" s="199"/>
      <c r="J55" s="53"/>
      <c r="K55" s="54"/>
      <c r="L55" s="54"/>
      <c r="M55" s="54"/>
      <c r="N55" s="54"/>
      <c r="O55" s="54"/>
      <c r="P55" s="264">
        <f t="shared" si="0"/>
        <v>0</v>
      </c>
      <c r="Q55" s="336">
        <f t="shared" si="1"/>
        <v>0</v>
      </c>
    </row>
    <row r="56" spans="1:17" s="193" customFormat="1" ht="11.25" hidden="1">
      <c r="A56" s="488"/>
      <c r="B56" s="489"/>
      <c r="C56" s="490"/>
      <c r="D56" s="197"/>
      <c r="E56" s="198"/>
      <c r="F56" s="198"/>
      <c r="G56" s="198"/>
      <c r="H56" s="198"/>
      <c r="I56" s="199"/>
      <c r="J56" s="53"/>
      <c r="K56" s="54"/>
      <c r="L56" s="54"/>
      <c r="M56" s="54"/>
      <c r="N56" s="54"/>
      <c r="O56" s="54"/>
      <c r="P56" s="264">
        <f aca="true" t="shared" si="2" ref="P56:P74">$J$24:$J$74+$K$24:$K$74+$L$24:$L$74+$M$24:$M$74+$N$24:$N$74+$O$24:$O$74</f>
        <v>0</v>
      </c>
      <c r="Q56" s="336">
        <f aca="true" t="shared" si="3" ref="Q56:Q74">($D$24:$D$74*$J$24:$J$74+$E$24:$E$74*$K$24:$K$74+$F$24:$F$74*$L$24:$L$74+$G$24:$G$74*$M$24:$M$74+$H$24:$H$74*$N$24:$N$74+$I$24:$I$74*$O$24:$O$74)/12</f>
        <v>0</v>
      </c>
    </row>
    <row r="57" spans="1:17" s="193" customFormat="1" ht="11.25" hidden="1">
      <c r="A57" s="488"/>
      <c r="B57" s="489"/>
      <c r="C57" s="490"/>
      <c r="D57" s="197"/>
      <c r="E57" s="198"/>
      <c r="F57" s="198"/>
      <c r="G57" s="198"/>
      <c r="H57" s="198"/>
      <c r="I57" s="199"/>
      <c r="J57" s="53"/>
      <c r="K57" s="54"/>
      <c r="L57" s="54"/>
      <c r="M57" s="54"/>
      <c r="N57" s="54"/>
      <c r="O57" s="54"/>
      <c r="P57" s="264">
        <f t="shared" si="2"/>
        <v>0</v>
      </c>
      <c r="Q57" s="336">
        <f t="shared" si="3"/>
        <v>0</v>
      </c>
    </row>
    <row r="58" spans="1:17" s="193" customFormat="1" ht="11.25" hidden="1">
      <c r="A58" s="488"/>
      <c r="B58" s="489"/>
      <c r="C58" s="490"/>
      <c r="D58" s="197"/>
      <c r="E58" s="198"/>
      <c r="F58" s="198"/>
      <c r="G58" s="198"/>
      <c r="H58" s="198"/>
      <c r="I58" s="199"/>
      <c r="J58" s="53"/>
      <c r="K58" s="54"/>
      <c r="L58" s="54"/>
      <c r="M58" s="54"/>
      <c r="N58" s="54"/>
      <c r="O58" s="54"/>
      <c r="P58" s="264">
        <f t="shared" si="2"/>
        <v>0</v>
      </c>
      <c r="Q58" s="336">
        <f t="shared" si="3"/>
        <v>0</v>
      </c>
    </row>
    <row r="59" spans="1:17" s="193" customFormat="1" ht="11.25" hidden="1">
      <c r="A59" s="488"/>
      <c r="B59" s="489"/>
      <c r="C59" s="490"/>
      <c r="D59" s="197"/>
      <c r="E59" s="198"/>
      <c r="F59" s="198"/>
      <c r="G59" s="198"/>
      <c r="H59" s="198"/>
      <c r="I59" s="199"/>
      <c r="J59" s="53"/>
      <c r="K59" s="54"/>
      <c r="L59" s="54"/>
      <c r="M59" s="54"/>
      <c r="N59" s="54"/>
      <c r="O59" s="54"/>
      <c r="P59" s="264">
        <f t="shared" si="2"/>
        <v>0</v>
      </c>
      <c r="Q59" s="336">
        <f t="shared" si="3"/>
        <v>0</v>
      </c>
    </row>
    <row r="60" spans="1:17" s="193" customFormat="1" ht="11.25" hidden="1">
      <c r="A60" s="577"/>
      <c r="B60" s="578"/>
      <c r="C60" s="579"/>
      <c r="D60" s="197"/>
      <c r="E60" s="198"/>
      <c r="F60" s="198"/>
      <c r="G60" s="198"/>
      <c r="H60" s="198"/>
      <c r="I60" s="199"/>
      <c r="J60" s="53"/>
      <c r="K60" s="54"/>
      <c r="L60" s="54"/>
      <c r="M60" s="54"/>
      <c r="N60" s="54"/>
      <c r="O60" s="54"/>
      <c r="P60" s="264">
        <f t="shared" si="2"/>
        <v>0</v>
      </c>
      <c r="Q60" s="336">
        <f t="shared" si="3"/>
        <v>0</v>
      </c>
    </row>
    <row r="61" spans="1:17" s="193" customFormat="1" ht="11.25" hidden="1">
      <c r="A61" s="488"/>
      <c r="B61" s="489"/>
      <c r="C61" s="490"/>
      <c r="D61" s="197"/>
      <c r="E61" s="198"/>
      <c r="F61" s="198"/>
      <c r="G61" s="198"/>
      <c r="H61" s="198"/>
      <c r="I61" s="199"/>
      <c r="J61" s="53"/>
      <c r="K61" s="54"/>
      <c r="L61" s="54"/>
      <c r="M61" s="54"/>
      <c r="N61" s="54"/>
      <c r="O61" s="54"/>
      <c r="P61" s="264">
        <f t="shared" si="2"/>
        <v>0</v>
      </c>
      <c r="Q61" s="336">
        <f t="shared" si="3"/>
        <v>0</v>
      </c>
    </row>
    <row r="62" spans="1:17" s="193" customFormat="1" ht="11.25" hidden="1">
      <c r="A62" s="488"/>
      <c r="B62" s="489"/>
      <c r="C62" s="490"/>
      <c r="D62" s="197"/>
      <c r="E62" s="198"/>
      <c r="F62" s="198"/>
      <c r="G62" s="198"/>
      <c r="H62" s="198"/>
      <c r="I62" s="199"/>
      <c r="J62" s="53"/>
      <c r="K62" s="54"/>
      <c r="L62" s="54"/>
      <c r="M62" s="54"/>
      <c r="N62" s="54"/>
      <c r="O62" s="54"/>
      <c r="P62" s="264">
        <f t="shared" si="2"/>
        <v>0</v>
      </c>
      <c r="Q62" s="336">
        <f t="shared" si="3"/>
        <v>0</v>
      </c>
    </row>
    <row r="63" spans="1:17" s="193" customFormat="1" ht="11.25" hidden="1">
      <c r="A63" s="488"/>
      <c r="B63" s="489"/>
      <c r="C63" s="490"/>
      <c r="D63" s="197"/>
      <c r="E63" s="198"/>
      <c r="F63" s="198"/>
      <c r="G63" s="198"/>
      <c r="H63" s="198"/>
      <c r="I63" s="199"/>
      <c r="J63" s="53"/>
      <c r="K63" s="54"/>
      <c r="L63" s="54"/>
      <c r="M63" s="54"/>
      <c r="N63" s="54"/>
      <c r="O63" s="54"/>
      <c r="P63" s="264">
        <f t="shared" si="2"/>
        <v>0</v>
      </c>
      <c r="Q63" s="336">
        <f t="shared" si="3"/>
        <v>0</v>
      </c>
    </row>
    <row r="64" spans="1:17" s="193" customFormat="1" ht="11.25" hidden="1">
      <c r="A64" s="488"/>
      <c r="B64" s="489"/>
      <c r="C64" s="490"/>
      <c r="D64" s="197"/>
      <c r="E64" s="198"/>
      <c r="F64" s="198"/>
      <c r="G64" s="198"/>
      <c r="H64" s="198"/>
      <c r="I64" s="199"/>
      <c r="J64" s="53"/>
      <c r="K64" s="54"/>
      <c r="L64" s="54"/>
      <c r="M64" s="54"/>
      <c r="N64" s="54"/>
      <c r="O64" s="54"/>
      <c r="P64" s="264">
        <f t="shared" si="2"/>
        <v>0</v>
      </c>
      <c r="Q64" s="336">
        <f t="shared" si="3"/>
        <v>0</v>
      </c>
    </row>
    <row r="65" spans="1:17" s="193" customFormat="1" ht="11.25" hidden="1">
      <c r="A65" s="488"/>
      <c r="B65" s="489"/>
      <c r="C65" s="490"/>
      <c r="D65" s="197"/>
      <c r="E65" s="198"/>
      <c r="F65" s="198"/>
      <c r="G65" s="198"/>
      <c r="H65" s="198"/>
      <c r="I65" s="199"/>
      <c r="J65" s="53"/>
      <c r="K65" s="54"/>
      <c r="L65" s="54"/>
      <c r="M65" s="54"/>
      <c r="N65" s="54"/>
      <c r="O65" s="54"/>
      <c r="P65" s="264">
        <f t="shared" si="2"/>
        <v>0</v>
      </c>
      <c r="Q65" s="336">
        <f t="shared" si="3"/>
        <v>0</v>
      </c>
    </row>
    <row r="66" spans="1:17" s="193" customFormat="1" ht="11.25" hidden="1">
      <c r="A66" s="488"/>
      <c r="B66" s="489"/>
      <c r="C66" s="490"/>
      <c r="D66" s="197"/>
      <c r="E66" s="198"/>
      <c r="F66" s="198"/>
      <c r="G66" s="198"/>
      <c r="H66" s="198"/>
      <c r="I66" s="199"/>
      <c r="J66" s="53"/>
      <c r="K66" s="54"/>
      <c r="L66" s="54"/>
      <c r="M66" s="54"/>
      <c r="N66" s="54"/>
      <c r="O66" s="54"/>
      <c r="P66" s="264">
        <f t="shared" si="2"/>
        <v>0</v>
      </c>
      <c r="Q66" s="336">
        <f t="shared" si="3"/>
        <v>0</v>
      </c>
    </row>
    <row r="67" spans="1:17" s="193" customFormat="1" ht="11.25" hidden="1">
      <c r="A67" s="488"/>
      <c r="B67" s="489"/>
      <c r="C67" s="490"/>
      <c r="D67" s="197"/>
      <c r="E67" s="198"/>
      <c r="F67" s="198"/>
      <c r="G67" s="198"/>
      <c r="H67" s="198"/>
      <c r="I67" s="199"/>
      <c r="J67" s="53"/>
      <c r="K67" s="54"/>
      <c r="L67" s="54"/>
      <c r="M67" s="54"/>
      <c r="N67" s="54"/>
      <c r="O67" s="54"/>
      <c r="P67" s="264">
        <f t="shared" si="2"/>
        <v>0</v>
      </c>
      <c r="Q67" s="336">
        <f t="shared" si="3"/>
        <v>0</v>
      </c>
    </row>
    <row r="68" spans="1:24" ht="11.25" hidden="1">
      <c r="A68" s="488"/>
      <c r="B68" s="489"/>
      <c r="C68" s="490"/>
      <c r="D68" s="197"/>
      <c r="E68" s="198"/>
      <c r="F68" s="198"/>
      <c r="G68" s="198"/>
      <c r="H68" s="198"/>
      <c r="I68" s="199"/>
      <c r="J68" s="53"/>
      <c r="K68" s="54"/>
      <c r="L68" s="54"/>
      <c r="M68" s="54"/>
      <c r="N68" s="54"/>
      <c r="O68" s="54"/>
      <c r="P68" s="264">
        <f t="shared" si="2"/>
        <v>0</v>
      </c>
      <c r="Q68" s="336">
        <f t="shared" si="3"/>
        <v>0</v>
      </c>
      <c r="R68" s="193"/>
      <c r="S68" s="193"/>
      <c r="T68" s="193"/>
      <c r="U68" s="193"/>
      <c r="V68" s="193"/>
      <c r="W68" s="193"/>
      <c r="X68" s="193"/>
    </row>
    <row r="69" spans="1:24" ht="11.25" hidden="1">
      <c r="A69" s="488"/>
      <c r="B69" s="489"/>
      <c r="C69" s="490"/>
      <c r="D69" s="197"/>
      <c r="E69" s="198"/>
      <c r="F69" s="198"/>
      <c r="G69" s="198"/>
      <c r="H69" s="198"/>
      <c r="I69" s="199"/>
      <c r="J69" s="53"/>
      <c r="K69" s="54"/>
      <c r="L69" s="54"/>
      <c r="M69" s="54"/>
      <c r="N69" s="54"/>
      <c r="O69" s="54"/>
      <c r="P69" s="264">
        <f t="shared" si="2"/>
        <v>0</v>
      </c>
      <c r="Q69" s="336">
        <f t="shared" si="3"/>
        <v>0</v>
      </c>
      <c r="R69" s="193"/>
      <c r="S69" s="193"/>
      <c r="T69" s="193"/>
      <c r="U69" s="193"/>
      <c r="V69" s="193"/>
      <c r="W69" s="193"/>
      <c r="X69" s="193"/>
    </row>
    <row r="70" spans="1:24" ht="11.25" hidden="1">
      <c r="A70" s="488"/>
      <c r="B70" s="489"/>
      <c r="C70" s="490"/>
      <c r="D70" s="197"/>
      <c r="E70" s="198"/>
      <c r="F70" s="198"/>
      <c r="G70" s="198"/>
      <c r="H70" s="198"/>
      <c r="I70" s="199"/>
      <c r="J70" s="53"/>
      <c r="K70" s="54"/>
      <c r="L70" s="54"/>
      <c r="M70" s="54"/>
      <c r="N70" s="54"/>
      <c r="O70" s="54"/>
      <c r="P70" s="264">
        <f t="shared" si="2"/>
        <v>0</v>
      </c>
      <c r="Q70" s="336">
        <f t="shared" si="3"/>
        <v>0</v>
      </c>
      <c r="R70" s="193"/>
      <c r="S70" s="193"/>
      <c r="T70" s="193"/>
      <c r="U70" s="193"/>
      <c r="V70" s="193"/>
      <c r="W70" s="193"/>
      <c r="X70" s="193"/>
    </row>
    <row r="71" spans="1:24" ht="19.5" customHeight="1" hidden="1">
      <c r="A71" s="488"/>
      <c r="B71" s="489"/>
      <c r="C71" s="490"/>
      <c r="D71" s="197"/>
      <c r="E71" s="198"/>
      <c r="F71" s="198"/>
      <c r="G71" s="198"/>
      <c r="H71" s="198"/>
      <c r="I71" s="199"/>
      <c r="J71" s="53"/>
      <c r="K71" s="54"/>
      <c r="L71" s="54"/>
      <c r="M71" s="54"/>
      <c r="N71" s="54"/>
      <c r="O71" s="54"/>
      <c r="P71" s="264">
        <f t="shared" si="2"/>
        <v>0</v>
      </c>
      <c r="Q71" s="336">
        <f t="shared" si="3"/>
        <v>0</v>
      </c>
      <c r="R71" s="193"/>
      <c r="S71" s="193"/>
      <c r="T71" s="193"/>
      <c r="U71" s="193"/>
      <c r="V71" s="193"/>
      <c r="W71" s="193"/>
      <c r="X71" s="193"/>
    </row>
    <row r="72" spans="1:24" ht="21" customHeight="1" hidden="1">
      <c r="A72" s="488"/>
      <c r="B72" s="489"/>
      <c r="C72" s="490"/>
      <c r="D72" s="197"/>
      <c r="E72" s="198"/>
      <c r="F72" s="198"/>
      <c r="G72" s="198"/>
      <c r="H72" s="198"/>
      <c r="I72" s="199"/>
      <c r="J72" s="53"/>
      <c r="K72" s="54"/>
      <c r="L72" s="54"/>
      <c r="M72" s="54"/>
      <c r="N72" s="54"/>
      <c r="O72" s="54"/>
      <c r="P72" s="264">
        <f t="shared" si="2"/>
        <v>0</v>
      </c>
      <c r="Q72" s="336">
        <f t="shared" si="3"/>
        <v>0</v>
      </c>
      <c r="R72" s="193"/>
      <c r="S72" s="193"/>
      <c r="T72" s="193"/>
      <c r="U72" s="193"/>
      <c r="V72" s="193"/>
      <c r="W72" s="193"/>
      <c r="X72" s="193"/>
    </row>
    <row r="73" spans="1:24" ht="12" customHeight="1" hidden="1">
      <c r="A73" s="488"/>
      <c r="B73" s="489"/>
      <c r="C73" s="490"/>
      <c r="D73" s="197"/>
      <c r="E73" s="198"/>
      <c r="F73" s="198"/>
      <c r="G73" s="198"/>
      <c r="H73" s="198"/>
      <c r="I73" s="199"/>
      <c r="J73" s="53"/>
      <c r="K73" s="54"/>
      <c r="L73" s="54"/>
      <c r="M73" s="54"/>
      <c r="N73" s="54"/>
      <c r="O73" s="54"/>
      <c r="P73" s="264">
        <f t="shared" si="2"/>
        <v>0</v>
      </c>
      <c r="Q73" s="336">
        <f t="shared" si="3"/>
        <v>0</v>
      </c>
      <c r="R73" s="193"/>
      <c r="S73" s="193"/>
      <c r="T73" s="193"/>
      <c r="U73" s="193"/>
      <c r="V73" s="193"/>
      <c r="W73" s="193"/>
      <c r="X73" s="193"/>
    </row>
    <row r="74" spans="1:24" ht="18" customHeight="1" hidden="1" thickBot="1">
      <c r="A74" s="527"/>
      <c r="B74" s="528"/>
      <c r="C74" s="529"/>
      <c r="D74" s="200"/>
      <c r="E74" s="201"/>
      <c r="F74" s="201"/>
      <c r="G74" s="201"/>
      <c r="H74" s="201"/>
      <c r="I74" s="202"/>
      <c r="J74" s="62"/>
      <c r="K74" s="14"/>
      <c r="L74" s="14"/>
      <c r="M74" s="14"/>
      <c r="N74" s="14"/>
      <c r="O74" s="14"/>
      <c r="P74" s="266">
        <f t="shared" si="2"/>
        <v>0</v>
      </c>
      <c r="Q74" s="335">
        <f t="shared" si="3"/>
        <v>0</v>
      </c>
      <c r="R74" s="193"/>
      <c r="S74" s="193"/>
      <c r="T74" s="193"/>
      <c r="U74" s="193"/>
      <c r="V74" s="193"/>
      <c r="W74" s="193"/>
      <c r="X74" s="193"/>
    </row>
    <row r="75" spans="1:24" ht="30.75" customHeight="1" thickBot="1">
      <c r="A75" s="524" t="s">
        <v>20</v>
      </c>
      <c r="B75" s="525"/>
      <c r="C75" s="526"/>
      <c r="D75" s="268"/>
      <c r="E75" s="166"/>
      <c r="F75" s="166"/>
      <c r="G75" s="166"/>
      <c r="H75" s="269"/>
      <c r="I75" s="270"/>
      <c r="J75" s="165">
        <f>SUM($J$24:$J$74)</f>
        <v>0</v>
      </c>
      <c r="K75" s="166">
        <f>SUM($K$24:$K$74)</f>
        <v>0</v>
      </c>
      <c r="L75" s="166">
        <f>SUM($L$24:$L$74)</f>
        <v>0</v>
      </c>
      <c r="M75" s="166">
        <f>SUM($M$24:$M$74)</f>
        <v>0</v>
      </c>
      <c r="N75" s="166">
        <f>SUM($N$24:$N$74)</f>
        <v>0</v>
      </c>
      <c r="O75" s="166">
        <f>SUM($O$24:$O$74)</f>
        <v>0</v>
      </c>
      <c r="P75" s="157">
        <f>SUM(P24:P74)</f>
        <v>0</v>
      </c>
      <c r="Q75" s="334">
        <f>SUM(Q24:Q74)</f>
        <v>0</v>
      </c>
      <c r="R75" s="193"/>
      <c r="S75" s="193"/>
      <c r="T75" s="193"/>
      <c r="U75" s="193"/>
      <c r="V75" s="193"/>
      <c r="W75" s="193"/>
      <c r="X75" s="193"/>
    </row>
    <row r="76" spans="1:24" ht="10.5">
      <c r="A76" s="547" t="s">
        <v>174</v>
      </c>
      <c r="B76" s="547"/>
      <c r="C76" s="547"/>
      <c r="D76" s="547"/>
      <c r="E76" s="547"/>
      <c r="F76" s="547"/>
      <c r="G76" s="547"/>
      <c r="H76" s="547"/>
      <c r="I76" s="547"/>
      <c r="J76" s="547"/>
      <c r="K76" s="547"/>
      <c r="L76" s="547"/>
      <c r="M76" s="547"/>
      <c r="N76" s="547"/>
      <c r="O76" s="547"/>
      <c r="P76" s="203"/>
      <c r="Q76" s="204"/>
      <c r="R76" s="193"/>
      <c r="S76" s="193"/>
      <c r="T76" s="193"/>
      <c r="U76" s="193"/>
      <c r="V76" s="193"/>
      <c r="W76" s="193"/>
      <c r="X76" s="193"/>
    </row>
    <row r="77" spans="1:20" ht="51" customHeight="1">
      <c r="A77" s="523" t="s">
        <v>181</v>
      </c>
      <c r="B77" s="523"/>
      <c r="C77" s="523"/>
      <c r="D77" s="523"/>
      <c r="E77" s="523"/>
      <c r="F77" s="523"/>
      <c r="G77" s="523"/>
      <c r="H77" s="523"/>
      <c r="I77" s="523"/>
      <c r="J77" s="523"/>
      <c r="K77" s="523"/>
      <c r="L77" s="523"/>
      <c r="M77" s="523"/>
      <c r="N77" s="523"/>
      <c r="O77" s="523"/>
      <c r="P77" s="523"/>
      <c r="R77" s="205"/>
      <c r="S77" s="17"/>
      <c r="T77" s="17"/>
    </row>
    <row r="78" spans="1:20" ht="12" customHeight="1">
      <c r="A78" s="231"/>
      <c r="B78" s="231"/>
      <c r="C78" s="231"/>
      <c r="D78" s="231"/>
      <c r="E78" s="231"/>
      <c r="F78" s="231"/>
      <c r="G78" s="231"/>
      <c r="H78" s="231"/>
      <c r="I78" s="231"/>
      <c r="J78" s="231"/>
      <c r="K78" s="231"/>
      <c r="L78" s="231"/>
      <c r="M78" s="231"/>
      <c r="N78" s="231"/>
      <c r="O78" s="231"/>
      <c r="P78" s="231"/>
      <c r="R78" s="205"/>
      <c r="S78" s="17"/>
      <c r="T78" s="17"/>
    </row>
    <row r="79" spans="1:20" ht="24" customHeight="1">
      <c r="A79" s="704">
        <f>IF(P75&lt;D13,"Vermits het aantal ingediende mensmaanden lager ligt dan begroot, dalen de indirecte overige kosten. De ruimte die hierdoor in uw budget ontstaat, kan ingevuld worden met bijkomende kosten, als men die kan verantwoorden.","")</f>
      </c>
      <c r="B79" s="704"/>
      <c r="C79" s="704"/>
      <c r="D79" s="704"/>
      <c r="E79" s="704"/>
      <c r="F79" s="704"/>
      <c r="G79" s="704"/>
      <c r="H79" s="704"/>
      <c r="I79" s="704"/>
      <c r="J79" s="704"/>
      <c r="K79" s="704"/>
      <c r="L79" s="704"/>
      <c r="M79" s="704"/>
      <c r="N79" s="704"/>
      <c r="O79" s="704"/>
      <c r="P79" s="704"/>
      <c r="Q79" s="704"/>
      <c r="R79" s="205"/>
      <c r="S79" s="17"/>
      <c r="T79" s="17"/>
    </row>
    <row r="80" spans="1:20" ht="12" customHeight="1">
      <c r="A80" s="231"/>
      <c r="B80" s="231"/>
      <c r="C80" s="231"/>
      <c r="D80" s="231"/>
      <c r="E80" s="231"/>
      <c r="F80" s="231"/>
      <c r="G80" s="231"/>
      <c r="H80" s="231"/>
      <c r="I80" s="231"/>
      <c r="J80" s="231"/>
      <c r="K80" s="231"/>
      <c r="L80" s="231"/>
      <c r="M80" s="231"/>
      <c r="N80" s="231"/>
      <c r="O80" s="231"/>
      <c r="P80" s="231"/>
      <c r="R80" s="205"/>
      <c r="S80" s="17"/>
      <c r="T80" s="17"/>
    </row>
    <row r="81" spans="1:20" ht="24" customHeight="1" thickBot="1">
      <c r="A81" s="207"/>
      <c r="B81" s="207"/>
      <c r="C81" s="207"/>
      <c r="D81" s="207"/>
      <c r="E81" s="207"/>
      <c r="F81" s="207"/>
      <c r="G81" s="207"/>
      <c r="H81" s="207"/>
      <c r="I81" s="207"/>
      <c r="J81" s="207"/>
      <c r="K81" s="207"/>
      <c r="L81" s="207"/>
      <c r="M81" s="207"/>
      <c r="N81" s="207"/>
      <c r="O81" s="207"/>
      <c r="P81" s="207"/>
      <c r="Q81" s="207"/>
      <c r="R81" s="207"/>
      <c r="S81" s="17"/>
      <c r="T81" s="17"/>
    </row>
    <row r="82" spans="1:20" ht="24" customHeight="1" thickBot="1">
      <c r="A82" s="556" t="s">
        <v>36</v>
      </c>
      <c r="B82" s="557"/>
      <c r="C82" s="557"/>
      <c r="D82" s="557"/>
      <c r="E82" s="557"/>
      <c r="F82" s="557"/>
      <c r="G82" s="557"/>
      <c r="H82" s="557"/>
      <c r="I82" s="557"/>
      <c r="J82" s="557"/>
      <c r="K82" s="557"/>
      <c r="L82" s="557"/>
      <c r="M82" s="557"/>
      <c r="N82" s="557"/>
      <c r="O82" s="557"/>
      <c r="P82" s="557"/>
      <c r="Q82" s="558"/>
      <c r="S82" s="17"/>
      <c r="T82" s="17"/>
    </row>
    <row r="83" spans="1:20" ht="39" customHeight="1" thickBot="1">
      <c r="A83" s="530"/>
      <c r="B83" s="531"/>
      <c r="C83" s="531"/>
      <c r="D83" s="531"/>
      <c r="E83" s="531"/>
      <c r="F83" s="531"/>
      <c r="G83" s="531"/>
      <c r="H83" s="531"/>
      <c r="I83" s="531"/>
      <c r="J83" s="531"/>
      <c r="K83" s="531"/>
      <c r="L83" s="531"/>
      <c r="M83" s="531"/>
      <c r="N83" s="531"/>
      <c r="O83" s="531"/>
      <c r="P83" s="531"/>
      <c r="Q83" s="532"/>
      <c r="S83" s="17"/>
      <c r="T83" s="17"/>
    </row>
    <row r="84" spans="18:20" ht="24" customHeight="1" thickBot="1">
      <c r="R84" s="205"/>
      <c r="S84" s="17"/>
      <c r="T84" s="17"/>
    </row>
    <row r="85" spans="1:20" ht="24" customHeight="1">
      <c r="A85" s="455" t="s">
        <v>85</v>
      </c>
      <c r="B85" s="456"/>
      <c r="C85" s="456"/>
      <c r="D85" s="456"/>
      <c r="E85" s="548"/>
      <c r="F85" s="89"/>
      <c r="G85" s="17"/>
      <c r="H85" s="17"/>
      <c r="I85" s="17"/>
      <c r="J85" s="17"/>
      <c r="S85" s="17"/>
      <c r="T85" s="17"/>
    </row>
    <row r="86" spans="1:20" ht="24" customHeight="1">
      <c r="A86" s="457" t="s">
        <v>105</v>
      </c>
      <c r="B86" s="458"/>
      <c r="C86" s="458"/>
      <c r="D86" s="458"/>
      <c r="E86" s="459"/>
      <c r="F86" s="17"/>
      <c r="G86" s="17"/>
      <c r="H86" s="17"/>
      <c r="I86" s="17"/>
      <c r="J86" s="17"/>
      <c r="S86" s="17"/>
      <c r="T86" s="17"/>
    </row>
    <row r="87" spans="1:20" ht="37.5" customHeight="1" thickBot="1">
      <c r="A87" s="90" t="s">
        <v>14</v>
      </c>
      <c r="B87" s="91" t="s">
        <v>0</v>
      </c>
      <c r="C87" s="91" t="s">
        <v>18</v>
      </c>
      <c r="D87" s="298" t="s">
        <v>173</v>
      </c>
      <c r="E87" s="92" t="s">
        <v>104</v>
      </c>
      <c r="F87" s="17"/>
      <c r="G87" s="17"/>
      <c r="H87" s="17"/>
      <c r="I87" s="17"/>
      <c r="J87" s="17"/>
      <c r="S87" s="17"/>
      <c r="T87" s="17"/>
    </row>
    <row r="88" spans="1:6" s="24" customFormat="1" ht="24" customHeight="1" thickBot="1">
      <c r="A88" s="170" t="s">
        <v>19</v>
      </c>
      <c r="B88" s="171">
        <f>$P$75</f>
        <v>0</v>
      </c>
      <c r="C88" s="172">
        <f>$P$75/12</f>
        <v>0</v>
      </c>
      <c r="D88" s="333">
        <f>D15</f>
        <v>0</v>
      </c>
      <c r="E88" s="297">
        <f>C88*D88</f>
        <v>0</v>
      </c>
      <c r="F88" s="17"/>
    </row>
    <row r="89" spans="1:20" ht="39" customHeight="1" thickBot="1">
      <c r="A89" s="662" t="s">
        <v>172</v>
      </c>
      <c r="B89" s="466"/>
      <c r="C89" s="466"/>
      <c r="D89" s="466"/>
      <c r="E89" s="663"/>
      <c r="F89" s="93"/>
      <c r="G89" s="17"/>
      <c r="H89" s="17"/>
      <c r="I89" s="17"/>
      <c r="J89" s="17"/>
      <c r="S89" s="17"/>
      <c r="T89" s="17"/>
    </row>
    <row r="90" spans="2:20" ht="24" customHeight="1" thickBot="1">
      <c r="B90" s="17"/>
      <c r="E90" s="17"/>
      <c r="F90" s="95"/>
      <c r="G90" s="17"/>
      <c r="H90" s="17"/>
      <c r="I90" s="17"/>
      <c r="J90" s="17"/>
      <c r="S90" s="17"/>
      <c r="T90" s="17"/>
    </row>
    <row r="91" spans="1:20" ht="24" customHeight="1" thickBot="1">
      <c r="A91" s="374" t="s">
        <v>106</v>
      </c>
      <c r="B91" s="375"/>
      <c r="C91" s="375"/>
      <c r="D91" s="375"/>
      <c r="E91" s="376"/>
      <c r="F91" s="98"/>
      <c r="G91" s="17"/>
      <c r="H91" s="17"/>
      <c r="I91" s="17"/>
      <c r="J91" s="17"/>
      <c r="S91" s="17"/>
      <c r="T91" s="17"/>
    </row>
    <row r="92" spans="1:6" s="101" customFormat="1" ht="24" customHeight="1" thickBot="1">
      <c r="A92" s="318" t="s">
        <v>99</v>
      </c>
      <c r="B92" s="319"/>
      <c r="C92" s="319"/>
      <c r="D92" s="319"/>
      <c r="E92" s="300">
        <v>0</v>
      </c>
      <c r="F92" s="99"/>
    </row>
    <row r="93" spans="1:6" s="109" customFormat="1" ht="24" customHeight="1" thickBot="1">
      <c r="A93" s="207"/>
      <c r="B93" s="120"/>
      <c r="C93" s="120"/>
      <c r="D93" s="120"/>
      <c r="E93" s="107"/>
      <c r="F93" s="107"/>
    </row>
    <row r="94" spans="1:20" ht="24" customHeight="1" thickBot="1">
      <c r="A94" s="320" t="s">
        <v>164</v>
      </c>
      <c r="B94" s="321"/>
      <c r="C94" s="321"/>
      <c r="D94" s="321"/>
      <c r="E94" s="322">
        <f>E88+E92</f>
        <v>0</v>
      </c>
      <c r="F94" s="112"/>
      <c r="T94" s="17"/>
    </row>
    <row r="95" spans="1:20" ht="11.25" customHeight="1">
      <c r="A95" s="323"/>
      <c r="B95" s="324"/>
      <c r="C95" s="324"/>
      <c r="D95" s="324"/>
      <c r="E95" s="325"/>
      <c r="F95" s="112"/>
      <c r="G95" s="17"/>
      <c r="H95" s="17"/>
      <c r="I95" s="17"/>
      <c r="J95" s="17"/>
      <c r="K95" s="18"/>
      <c r="L95" s="18"/>
      <c r="M95" s="18"/>
      <c r="S95" s="17"/>
      <c r="T95" s="17"/>
    </row>
    <row r="96" spans="1:20" ht="13.5" customHeight="1">
      <c r="A96" s="233"/>
      <c r="B96" s="233"/>
      <c r="C96" s="233"/>
      <c r="D96" s="233"/>
      <c r="E96" s="233"/>
      <c r="F96" s="17"/>
      <c r="G96" s="234"/>
      <c r="H96" s="17"/>
      <c r="I96" s="17"/>
      <c r="J96" s="17"/>
      <c r="S96" s="17"/>
      <c r="T96" s="17"/>
    </row>
    <row r="97" spans="5:20" ht="11.25" customHeight="1" hidden="1" thickBot="1">
      <c r="E97" s="17"/>
      <c r="F97" s="17"/>
      <c r="G97" s="17"/>
      <c r="H97" s="17"/>
      <c r="I97" s="17"/>
      <c r="J97" s="17"/>
      <c r="S97" s="17"/>
      <c r="T97" s="17"/>
    </row>
    <row r="98" spans="1:20" ht="11.25" customHeight="1" hidden="1" thickBot="1">
      <c r="A98" s="502" t="s">
        <v>125</v>
      </c>
      <c r="B98" s="503"/>
      <c r="C98" s="503"/>
      <c r="D98" s="503"/>
      <c r="E98" s="504"/>
      <c r="F98" s="236"/>
      <c r="G98" s="17"/>
      <c r="H98" s="17"/>
      <c r="I98" s="17"/>
      <c r="J98" s="658" t="s">
        <v>38</v>
      </c>
      <c r="K98" s="659"/>
      <c r="L98" s="659"/>
      <c r="M98" s="659"/>
      <c r="N98" s="659"/>
      <c r="O98" s="659"/>
      <c r="P98" s="659"/>
      <c r="Q98" s="660"/>
      <c r="S98" s="17"/>
      <c r="T98" s="17"/>
    </row>
    <row r="99" spans="1:20" ht="11.25" customHeight="1" hidden="1" thickBot="1">
      <c r="A99" s="237" t="s">
        <v>21</v>
      </c>
      <c r="B99" s="238" t="s">
        <v>10</v>
      </c>
      <c r="C99" s="239" t="s">
        <v>91</v>
      </c>
      <c r="D99" s="240" t="s">
        <v>54</v>
      </c>
      <c r="E99" s="241" t="s">
        <v>97</v>
      </c>
      <c r="F99" s="99"/>
      <c r="G99" s="17"/>
      <c r="H99" s="17"/>
      <c r="I99" s="17"/>
      <c r="J99" s="429" t="s">
        <v>171</v>
      </c>
      <c r="K99" s="430"/>
      <c r="L99" s="430"/>
      <c r="M99" s="430"/>
      <c r="N99" s="430"/>
      <c r="O99" s="430"/>
      <c r="P99" s="430"/>
      <c r="Q99" s="431"/>
      <c r="S99" s="17"/>
      <c r="T99" s="17"/>
    </row>
    <row r="100" spans="1:20" ht="11.25" customHeight="1" hidden="1">
      <c r="A100" s="224"/>
      <c r="B100" s="247"/>
      <c r="C100" s="147"/>
      <c r="D100" s="248"/>
      <c r="E100" s="332"/>
      <c r="F100" s="99"/>
      <c r="G100" s="17"/>
      <c r="H100" s="17"/>
      <c r="I100" s="17"/>
      <c r="J100" s="432"/>
      <c r="K100" s="433"/>
      <c r="L100" s="433"/>
      <c r="M100" s="433"/>
      <c r="N100" s="433"/>
      <c r="O100" s="433"/>
      <c r="P100" s="433"/>
      <c r="Q100" s="434"/>
      <c r="S100" s="17"/>
      <c r="T100" s="17"/>
    </row>
    <row r="101" spans="1:20" ht="11.25" customHeight="1" hidden="1">
      <c r="A101" s="224"/>
      <c r="B101" s="247"/>
      <c r="C101" s="147"/>
      <c r="D101" s="248"/>
      <c r="E101" s="332"/>
      <c r="F101" s="99"/>
      <c r="G101" s="17"/>
      <c r="H101" s="17"/>
      <c r="I101" s="17"/>
      <c r="J101" s="432"/>
      <c r="K101" s="433"/>
      <c r="L101" s="433"/>
      <c r="M101" s="433"/>
      <c r="N101" s="433"/>
      <c r="O101" s="433"/>
      <c r="P101" s="433"/>
      <c r="Q101" s="434"/>
      <c r="S101" s="17"/>
      <c r="T101" s="17"/>
    </row>
    <row r="102" spans="1:20" ht="11.25" customHeight="1" hidden="1">
      <c r="A102" s="224"/>
      <c r="B102" s="247"/>
      <c r="C102" s="147"/>
      <c r="D102" s="248"/>
      <c r="E102" s="332"/>
      <c r="F102" s="99"/>
      <c r="G102" s="17"/>
      <c r="H102" s="17"/>
      <c r="I102" s="17"/>
      <c r="J102" s="432"/>
      <c r="K102" s="433"/>
      <c r="L102" s="433"/>
      <c r="M102" s="433"/>
      <c r="N102" s="433"/>
      <c r="O102" s="433"/>
      <c r="P102" s="433"/>
      <c r="Q102" s="434"/>
      <c r="S102" s="17"/>
      <c r="T102" s="17"/>
    </row>
    <row r="103" spans="1:20" ht="11.25" customHeight="1" hidden="1">
      <c r="A103" s="224"/>
      <c r="B103" s="247"/>
      <c r="C103" s="147"/>
      <c r="D103" s="248"/>
      <c r="E103" s="332"/>
      <c r="F103" s="99"/>
      <c r="G103" s="17"/>
      <c r="H103" s="17"/>
      <c r="I103" s="17"/>
      <c r="J103" s="432"/>
      <c r="K103" s="433"/>
      <c r="L103" s="433"/>
      <c r="M103" s="433"/>
      <c r="N103" s="433"/>
      <c r="O103" s="433"/>
      <c r="P103" s="433"/>
      <c r="Q103" s="434"/>
      <c r="S103" s="17"/>
      <c r="T103" s="17"/>
    </row>
    <row r="104" spans="1:20" ht="11.25" customHeight="1" hidden="1">
      <c r="A104" s="224"/>
      <c r="B104" s="247"/>
      <c r="C104" s="147"/>
      <c r="D104" s="248"/>
      <c r="E104" s="332"/>
      <c r="F104" s="99"/>
      <c r="G104" s="17"/>
      <c r="H104" s="17"/>
      <c r="I104" s="17"/>
      <c r="J104" s="432"/>
      <c r="K104" s="433"/>
      <c r="L104" s="433"/>
      <c r="M104" s="433"/>
      <c r="N104" s="433"/>
      <c r="O104" s="433"/>
      <c r="P104" s="433"/>
      <c r="Q104" s="434"/>
      <c r="S104" s="17"/>
      <c r="T104" s="17"/>
    </row>
    <row r="105" spans="1:20" ht="11.25" customHeight="1" hidden="1">
      <c r="A105" s="224"/>
      <c r="B105" s="247"/>
      <c r="C105" s="147"/>
      <c r="D105" s="248"/>
      <c r="E105" s="332"/>
      <c r="F105" s="99"/>
      <c r="G105" s="17"/>
      <c r="H105" s="17"/>
      <c r="I105" s="17"/>
      <c r="J105" s="432"/>
      <c r="K105" s="433"/>
      <c r="L105" s="433"/>
      <c r="M105" s="433"/>
      <c r="N105" s="433"/>
      <c r="O105" s="433"/>
      <c r="P105" s="433"/>
      <c r="Q105" s="434"/>
      <c r="S105" s="17"/>
      <c r="T105" s="17"/>
    </row>
    <row r="106" spans="1:20" ht="11.25" customHeight="1" hidden="1">
      <c r="A106" s="224"/>
      <c r="B106" s="247"/>
      <c r="C106" s="147"/>
      <c r="D106" s="248"/>
      <c r="E106" s="332"/>
      <c r="F106" s="99"/>
      <c r="G106" s="17"/>
      <c r="H106" s="17"/>
      <c r="I106" s="17"/>
      <c r="J106" s="432"/>
      <c r="K106" s="433"/>
      <c r="L106" s="433"/>
      <c r="M106" s="433"/>
      <c r="N106" s="433"/>
      <c r="O106" s="433"/>
      <c r="P106" s="433"/>
      <c r="Q106" s="434"/>
      <c r="S106" s="17"/>
      <c r="T106" s="17"/>
    </row>
    <row r="107" spans="1:20" ht="11.25" customHeight="1" hidden="1">
      <c r="A107" s="224"/>
      <c r="B107" s="247"/>
      <c r="C107" s="147"/>
      <c r="D107" s="248"/>
      <c r="E107" s="332"/>
      <c r="F107" s="99"/>
      <c r="G107" s="17"/>
      <c r="H107" s="17"/>
      <c r="I107" s="17"/>
      <c r="J107" s="432"/>
      <c r="K107" s="433"/>
      <c r="L107" s="433"/>
      <c r="M107" s="433"/>
      <c r="N107" s="433"/>
      <c r="O107" s="433"/>
      <c r="P107" s="433"/>
      <c r="Q107" s="434"/>
      <c r="S107" s="17"/>
      <c r="T107" s="17"/>
    </row>
    <row r="108" spans="1:20" ht="11.25" customHeight="1" hidden="1">
      <c r="A108" s="224"/>
      <c r="B108" s="247"/>
      <c r="C108" s="147"/>
      <c r="D108" s="248"/>
      <c r="E108" s="332"/>
      <c r="F108" s="99"/>
      <c r="G108" s="17"/>
      <c r="H108" s="17"/>
      <c r="I108" s="17"/>
      <c r="J108" s="432"/>
      <c r="K108" s="433"/>
      <c r="L108" s="433"/>
      <c r="M108" s="433"/>
      <c r="N108" s="433"/>
      <c r="O108" s="433"/>
      <c r="P108" s="433"/>
      <c r="Q108" s="434"/>
      <c r="S108" s="17"/>
      <c r="T108" s="17"/>
    </row>
    <row r="109" spans="1:20" ht="11.25" customHeight="1" hidden="1">
      <c r="A109" s="224"/>
      <c r="B109" s="247"/>
      <c r="C109" s="147"/>
      <c r="D109" s="248"/>
      <c r="E109" s="332"/>
      <c r="F109" s="99"/>
      <c r="G109" s="17"/>
      <c r="H109" s="17"/>
      <c r="I109" s="17"/>
      <c r="J109" s="432"/>
      <c r="K109" s="433"/>
      <c r="L109" s="433"/>
      <c r="M109" s="433"/>
      <c r="N109" s="433"/>
      <c r="O109" s="433"/>
      <c r="P109" s="433"/>
      <c r="Q109" s="434"/>
      <c r="S109" s="17"/>
      <c r="T109" s="17"/>
    </row>
    <row r="110" spans="1:20" ht="11.25" customHeight="1" hidden="1">
      <c r="A110" s="224"/>
      <c r="B110" s="247"/>
      <c r="C110" s="147"/>
      <c r="D110" s="248"/>
      <c r="E110" s="332"/>
      <c r="F110" s="99"/>
      <c r="G110" s="17"/>
      <c r="H110" s="17"/>
      <c r="I110" s="17"/>
      <c r="J110" s="432"/>
      <c r="K110" s="433"/>
      <c r="L110" s="433"/>
      <c r="M110" s="433"/>
      <c r="N110" s="433"/>
      <c r="O110" s="433"/>
      <c r="P110" s="433"/>
      <c r="Q110" s="434"/>
      <c r="S110" s="17"/>
      <c r="T110" s="17"/>
    </row>
    <row r="111" spans="1:20" ht="11.25" customHeight="1" hidden="1">
      <c r="A111" s="224"/>
      <c r="B111" s="247"/>
      <c r="C111" s="147"/>
      <c r="D111" s="248"/>
      <c r="E111" s="332"/>
      <c r="F111" s="99"/>
      <c r="G111" s="17"/>
      <c r="H111" s="17"/>
      <c r="I111" s="17"/>
      <c r="J111" s="432"/>
      <c r="K111" s="433"/>
      <c r="L111" s="433"/>
      <c r="M111" s="433"/>
      <c r="N111" s="433"/>
      <c r="O111" s="433"/>
      <c r="P111" s="433"/>
      <c r="Q111" s="434"/>
      <c r="S111" s="17"/>
      <c r="T111" s="17"/>
    </row>
    <row r="112" spans="1:20" ht="11.25" customHeight="1" hidden="1">
      <c r="A112" s="224"/>
      <c r="B112" s="247"/>
      <c r="C112" s="147"/>
      <c r="D112" s="248"/>
      <c r="E112" s="332"/>
      <c r="F112" s="99"/>
      <c r="G112" s="17"/>
      <c r="H112" s="17"/>
      <c r="I112" s="17"/>
      <c r="J112" s="432"/>
      <c r="K112" s="433"/>
      <c r="L112" s="433"/>
      <c r="M112" s="433"/>
      <c r="N112" s="433"/>
      <c r="O112" s="433"/>
      <c r="P112" s="433"/>
      <c r="Q112" s="434"/>
      <c r="S112" s="17"/>
      <c r="T112" s="17"/>
    </row>
    <row r="113" spans="1:20" ht="14.25" customHeight="1" hidden="1">
      <c r="A113" s="224"/>
      <c r="B113" s="247"/>
      <c r="C113" s="147"/>
      <c r="D113" s="248"/>
      <c r="E113" s="332"/>
      <c r="F113" s="99"/>
      <c r="G113" s="17"/>
      <c r="H113" s="17"/>
      <c r="I113" s="17"/>
      <c r="J113" s="432"/>
      <c r="K113" s="433"/>
      <c r="L113" s="433"/>
      <c r="M113" s="433"/>
      <c r="N113" s="433"/>
      <c r="O113" s="433"/>
      <c r="P113" s="433"/>
      <c r="Q113" s="434"/>
      <c r="S113" s="17"/>
      <c r="T113" s="17"/>
    </row>
    <row r="114" spans="1:20" ht="10.5" hidden="1">
      <c r="A114" s="224"/>
      <c r="B114" s="247"/>
      <c r="C114" s="147"/>
      <c r="D114" s="248"/>
      <c r="E114" s="332"/>
      <c r="F114" s="99"/>
      <c r="G114" s="17"/>
      <c r="H114" s="17"/>
      <c r="I114" s="17"/>
      <c r="J114" s="432"/>
      <c r="K114" s="433"/>
      <c r="L114" s="433"/>
      <c r="M114" s="433"/>
      <c r="N114" s="433"/>
      <c r="O114" s="433"/>
      <c r="P114" s="433"/>
      <c r="Q114" s="434"/>
      <c r="S114" s="17"/>
      <c r="T114" s="17"/>
    </row>
    <row r="115" spans="1:20" ht="10.5" hidden="1">
      <c r="A115" s="224"/>
      <c r="B115" s="247"/>
      <c r="C115" s="147"/>
      <c r="D115" s="248"/>
      <c r="E115" s="332"/>
      <c r="F115" s="99"/>
      <c r="G115" s="17"/>
      <c r="H115" s="17"/>
      <c r="I115" s="17"/>
      <c r="J115" s="432"/>
      <c r="K115" s="433"/>
      <c r="L115" s="433"/>
      <c r="M115" s="433"/>
      <c r="N115" s="433"/>
      <c r="O115" s="433"/>
      <c r="P115" s="433"/>
      <c r="Q115" s="434"/>
      <c r="S115" s="17"/>
      <c r="T115" s="17"/>
    </row>
    <row r="116" spans="1:20" ht="10.5" hidden="1">
      <c r="A116" s="224"/>
      <c r="B116" s="247"/>
      <c r="C116" s="147"/>
      <c r="D116" s="248"/>
      <c r="E116" s="332"/>
      <c r="F116" s="99"/>
      <c r="G116" s="17"/>
      <c r="H116" s="17"/>
      <c r="I116" s="17"/>
      <c r="J116" s="432"/>
      <c r="K116" s="433"/>
      <c r="L116" s="433"/>
      <c r="M116" s="433"/>
      <c r="N116" s="433"/>
      <c r="O116" s="433"/>
      <c r="P116" s="433"/>
      <c r="Q116" s="434"/>
      <c r="S116" s="17"/>
      <c r="T116" s="17"/>
    </row>
    <row r="117" spans="1:20" ht="13.5" customHeight="1" hidden="1">
      <c r="A117" s="224"/>
      <c r="B117" s="247"/>
      <c r="C117" s="147"/>
      <c r="D117" s="248"/>
      <c r="E117" s="332"/>
      <c r="F117" s="99"/>
      <c r="G117" s="17"/>
      <c r="H117" s="17"/>
      <c r="I117" s="17"/>
      <c r="J117" s="432"/>
      <c r="K117" s="433"/>
      <c r="L117" s="433"/>
      <c r="M117" s="433"/>
      <c r="N117" s="433"/>
      <c r="O117" s="433"/>
      <c r="P117" s="433"/>
      <c r="Q117" s="434"/>
      <c r="S117" s="17"/>
      <c r="T117" s="17"/>
    </row>
    <row r="118" spans="1:20" ht="22.5" customHeight="1" hidden="1">
      <c r="A118" s="224"/>
      <c r="B118" s="247"/>
      <c r="C118" s="147"/>
      <c r="D118" s="248"/>
      <c r="E118" s="332"/>
      <c r="F118" s="99"/>
      <c r="G118" s="17"/>
      <c r="H118" s="17"/>
      <c r="I118" s="17"/>
      <c r="J118" s="432"/>
      <c r="K118" s="433"/>
      <c r="L118" s="433"/>
      <c r="M118" s="433"/>
      <c r="N118" s="433"/>
      <c r="O118" s="433"/>
      <c r="P118" s="433"/>
      <c r="Q118" s="434"/>
      <c r="S118" s="17"/>
      <c r="T118" s="17"/>
    </row>
    <row r="119" spans="1:20" ht="11.25" customHeight="1" hidden="1">
      <c r="A119" s="224"/>
      <c r="B119" s="247"/>
      <c r="C119" s="147"/>
      <c r="D119" s="248"/>
      <c r="E119" s="332"/>
      <c r="F119" s="99"/>
      <c r="G119" s="17"/>
      <c r="H119" s="17"/>
      <c r="I119" s="17"/>
      <c r="J119" s="432"/>
      <c r="K119" s="433"/>
      <c r="L119" s="433"/>
      <c r="M119" s="433"/>
      <c r="N119" s="433"/>
      <c r="O119" s="433"/>
      <c r="P119" s="433"/>
      <c r="Q119" s="434"/>
      <c r="S119" s="17"/>
      <c r="T119" s="17"/>
    </row>
    <row r="120" spans="1:20" ht="12.75" customHeight="1" hidden="1">
      <c r="A120" s="224"/>
      <c r="B120" s="247"/>
      <c r="C120" s="147"/>
      <c r="D120" s="248"/>
      <c r="E120" s="332"/>
      <c r="F120" s="99"/>
      <c r="G120" s="17"/>
      <c r="H120" s="17"/>
      <c r="I120" s="17"/>
      <c r="J120" s="432"/>
      <c r="K120" s="433"/>
      <c r="L120" s="433"/>
      <c r="M120" s="433"/>
      <c r="N120" s="433"/>
      <c r="O120" s="433"/>
      <c r="P120" s="433"/>
      <c r="Q120" s="434"/>
      <c r="S120" s="17"/>
      <c r="T120" s="17"/>
    </row>
    <row r="121" spans="1:20" ht="12.75" customHeight="1" hidden="1">
      <c r="A121" s="224"/>
      <c r="B121" s="247"/>
      <c r="C121" s="147"/>
      <c r="D121" s="248"/>
      <c r="E121" s="332"/>
      <c r="F121" s="99"/>
      <c r="G121" s="17"/>
      <c r="H121" s="17"/>
      <c r="I121" s="17"/>
      <c r="J121" s="432"/>
      <c r="K121" s="433"/>
      <c r="L121" s="433"/>
      <c r="M121" s="433"/>
      <c r="N121" s="433"/>
      <c r="O121" s="433"/>
      <c r="P121" s="433"/>
      <c r="Q121" s="434"/>
      <c r="S121" s="17"/>
      <c r="T121" s="17"/>
    </row>
    <row r="122" spans="1:20" ht="12.75" customHeight="1" hidden="1" thickBot="1">
      <c r="A122" s="228" t="s">
        <v>41</v>
      </c>
      <c r="B122" s="250"/>
      <c r="C122" s="251"/>
      <c r="D122" s="252"/>
      <c r="E122" s="331">
        <f>SUM(E100:E121)</f>
        <v>0</v>
      </c>
      <c r="F122" s="99"/>
      <c r="G122" s="17"/>
      <c r="H122" s="17"/>
      <c r="I122" s="17"/>
      <c r="J122" s="435"/>
      <c r="K122" s="436"/>
      <c r="L122" s="436"/>
      <c r="M122" s="436"/>
      <c r="N122" s="436"/>
      <c r="O122" s="436"/>
      <c r="P122" s="436"/>
      <c r="Q122" s="437"/>
      <c r="S122" s="17"/>
      <c r="T122" s="17"/>
    </row>
    <row r="123" spans="1:20" ht="12.75" customHeight="1" hidden="1">
      <c r="A123" s="491"/>
      <c r="B123" s="491"/>
      <c r="C123" s="491"/>
      <c r="D123" s="491"/>
      <c r="E123" s="491"/>
      <c r="F123" s="139"/>
      <c r="G123" s="17"/>
      <c r="H123" s="139"/>
      <c r="I123" s="139"/>
      <c r="J123" s="139"/>
      <c r="K123" s="139"/>
      <c r="L123" s="139"/>
      <c r="M123" s="139"/>
      <c r="N123" s="139"/>
      <c r="O123" s="139"/>
      <c r="P123" s="126"/>
      <c r="S123" s="17"/>
      <c r="T123" s="17"/>
    </row>
    <row r="124" spans="1:20" ht="12.75" customHeight="1" hidden="1">
      <c r="A124" s="139"/>
      <c r="B124" s="139"/>
      <c r="C124" s="139"/>
      <c r="D124" s="139"/>
      <c r="E124" s="139"/>
      <c r="F124" s="139"/>
      <c r="G124" s="17"/>
      <c r="H124" s="139"/>
      <c r="I124" s="139"/>
      <c r="J124" s="139"/>
      <c r="K124" s="139"/>
      <c r="L124" s="139"/>
      <c r="M124" s="139"/>
      <c r="N124" s="139"/>
      <c r="O124" s="139"/>
      <c r="P124" s="126"/>
      <c r="S124" s="17"/>
      <c r="T124" s="17"/>
    </row>
    <row r="125" spans="1:20" ht="12.75" customHeight="1" hidden="1" thickBot="1">
      <c r="A125" s="139"/>
      <c r="B125" s="139"/>
      <c r="C125" s="139"/>
      <c r="D125" s="139"/>
      <c r="E125" s="139"/>
      <c r="F125" s="139"/>
      <c r="G125" s="139"/>
      <c r="H125" s="139"/>
      <c r="I125" s="139"/>
      <c r="J125" s="139"/>
      <c r="K125" s="139"/>
      <c r="L125" s="139"/>
      <c r="M125" s="139"/>
      <c r="N125" s="139"/>
      <c r="O125" s="143"/>
      <c r="S125" s="17"/>
      <c r="T125" s="17"/>
    </row>
    <row r="126" spans="1:20" ht="12.75" customHeight="1" hidden="1" thickBot="1">
      <c r="A126" s="502" t="s">
        <v>24</v>
      </c>
      <c r="B126" s="503"/>
      <c r="C126" s="503"/>
      <c r="D126" s="503"/>
      <c r="E126" s="504"/>
      <c r="F126" s="236"/>
      <c r="G126" s="17"/>
      <c r="H126" s="17"/>
      <c r="I126" s="17"/>
      <c r="J126" s="694" t="s">
        <v>39</v>
      </c>
      <c r="K126" s="695"/>
      <c r="L126" s="695"/>
      <c r="M126" s="695"/>
      <c r="N126" s="695"/>
      <c r="O126" s="695"/>
      <c r="P126" s="695"/>
      <c r="Q126" s="696"/>
      <c r="S126" s="17"/>
      <c r="T126" s="17"/>
    </row>
    <row r="127" spans="1:20" ht="12.75" customHeight="1" hidden="1">
      <c r="A127" s="482" t="s">
        <v>25</v>
      </c>
      <c r="B127" s="483"/>
      <c r="C127" s="484"/>
      <c r="D127" s="536" t="s">
        <v>97</v>
      </c>
      <c r="E127" s="376"/>
      <c r="F127" s="99"/>
      <c r="G127" s="17"/>
      <c r="H127" s="17"/>
      <c r="I127" s="17"/>
      <c r="J127" s="697" t="s">
        <v>168</v>
      </c>
      <c r="K127" s="698"/>
      <c r="L127" s="698"/>
      <c r="M127" s="698"/>
      <c r="N127" s="698"/>
      <c r="O127" s="698"/>
      <c r="P127" s="698"/>
      <c r="Q127" s="699"/>
      <c r="S127" s="17"/>
      <c r="T127" s="17"/>
    </row>
    <row r="128" spans="1:20" ht="12.75" customHeight="1" hidden="1">
      <c r="A128" s="485"/>
      <c r="B128" s="486"/>
      <c r="C128" s="487"/>
      <c r="D128" s="494"/>
      <c r="E128" s="495"/>
      <c r="F128" s="99"/>
      <c r="G128" s="17"/>
      <c r="H128" s="17"/>
      <c r="I128" s="17"/>
      <c r="J128" s="425"/>
      <c r="K128" s="646"/>
      <c r="L128" s="646"/>
      <c r="M128" s="646"/>
      <c r="N128" s="646"/>
      <c r="O128" s="646"/>
      <c r="P128" s="646"/>
      <c r="Q128" s="700"/>
      <c r="S128" s="17"/>
      <c r="T128" s="17"/>
    </row>
    <row r="129" spans="1:20" ht="12.75" customHeight="1" hidden="1">
      <c r="A129" s="485"/>
      <c r="B129" s="486"/>
      <c r="C129" s="487"/>
      <c r="D129" s="494"/>
      <c r="E129" s="495"/>
      <c r="F129" s="99"/>
      <c r="G129" s="17"/>
      <c r="H129" s="17"/>
      <c r="I129" s="17"/>
      <c r="J129" s="425"/>
      <c r="K129" s="646"/>
      <c r="L129" s="646"/>
      <c r="M129" s="646"/>
      <c r="N129" s="646"/>
      <c r="O129" s="646"/>
      <c r="P129" s="646"/>
      <c r="Q129" s="700"/>
      <c r="S129" s="17"/>
      <c r="T129" s="17"/>
    </row>
    <row r="130" spans="1:20" ht="13.5" customHeight="1" hidden="1">
      <c r="A130" s="485"/>
      <c r="B130" s="486"/>
      <c r="C130" s="487"/>
      <c r="D130" s="494"/>
      <c r="E130" s="495"/>
      <c r="F130" s="99"/>
      <c r="G130" s="17"/>
      <c r="H130" s="17"/>
      <c r="I130" s="17"/>
      <c r="J130" s="425"/>
      <c r="K130" s="646"/>
      <c r="L130" s="646"/>
      <c r="M130" s="646"/>
      <c r="N130" s="646"/>
      <c r="O130" s="646"/>
      <c r="P130" s="646"/>
      <c r="Q130" s="700"/>
      <c r="S130" s="17"/>
      <c r="T130" s="17"/>
    </row>
    <row r="131" spans="1:20" ht="12.75" customHeight="1" hidden="1">
      <c r="A131" s="256"/>
      <c r="B131" s="257"/>
      <c r="C131" s="258"/>
      <c r="D131" s="494"/>
      <c r="E131" s="495"/>
      <c r="F131" s="99"/>
      <c r="G131" s="17"/>
      <c r="H131" s="17"/>
      <c r="I131" s="17"/>
      <c r="J131" s="425"/>
      <c r="K131" s="646"/>
      <c r="L131" s="646"/>
      <c r="M131" s="646"/>
      <c r="N131" s="646"/>
      <c r="O131" s="646"/>
      <c r="P131" s="646"/>
      <c r="Q131" s="700"/>
      <c r="S131" s="17"/>
      <c r="T131" s="17"/>
    </row>
    <row r="132" spans="1:20" ht="11.25" customHeight="1" hidden="1">
      <c r="A132" s="256"/>
      <c r="B132" s="257"/>
      <c r="C132" s="258"/>
      <c r="D132" s="494"/>
      <c r="E132" s="495"/>
      <c r="F132" s="99"/>
      <c r="G132" s="17"/>
      <c r="H132" s="17"/>
      <c r="I132" s="17"/>
      <c r="J132" s="425"/>
      <c r="K132" s="646"/>
      <c r="L132" s="646"/>
      <c r="M132" s="646"/>
      <c r="N132" s="646"/>
      <c r="O132" s="646"/>
      <c r="P132" s="646"/>
      <c r="Q132" s="700"/>
      <c r="S132" s="17"/>
      <c r="T132" s="17"/>
    </row>
    <row r="133" spans="1:20" ht="18" customHeight="1" hidden="1">
      <c r="A133" s="256"/>
      <c r="B133" s="257"/>
      <c r="C133" s="258"/>
      <c r="D133" s="494"/>
      <c r="E133" s="495"/>
      <c r="F133" s="99"/>
      <c r="G133" s="17"/>
      <c r="H133" s="17"/>
      <c r="I133" s="17"/>
      <c r="J133" s="425"/>
      <c r="K133" s="646"/>
      <c r="L133" s="646"/>
      <c r="M133" s="646"/>
      <c r="N133" s="646"/>
      <c r="O133" s="646"/>
      <c r="P133" s="646"/>
      <c r="Q133" s="700"/>
      <c r="S133" s="17"/>
      <c r="T133" s="17"/>
    </row>
    <row r="134" spans="1:20" ht="15" customHeight="1" hidden="1">
      <c r="A134" s="256"/>
      <c r="B134" s="257"/>
      <c r="C134" s="258"/>
      <c r="D134" s="494"/>
      <c r="E134" s="495"/>
      <c r="F134" s="99"/>
      <c r="G134" s="17"/>
      <c r="H134" s="17"/>
      <c r="I134" s="17"/>
      <c r="J134" s="425"/>
      <c r="K134" s="646"/>
      <c r="L134" s="646"/>
      <c r="M134" s="646"/>
      <c r="N134" s="646"/>
      <c r="O134" s="646"/>
      <c r="P134" s="646"/>
      <c r="Q134" s="700"/>
      <c r="S134" s="17"/>
      <c r="T134" s="17"/>
    </row>
    <row r="135" spans="1:20" ht="15" customHeight="1" hidden="1">
      <c r="A135" s="256"/>
      <c r="B135" s="257"/>
      <c r="C135" s="258"/>
      <c r="D135" s="494"/>
      <c r="E135" s="495"/>
      <c r="F135" s="99"/>
      <c r="G135" s="17"/>
      <c r="H135" s="17"/>
      <c r="I135" s="17"/>
      <c r="J135" s="425"/>
      <c r="K135" s="646"/>
      <c r="L135" s="646"/>
      <c r="M135" s="646"/>
      <c r="N135" s="646"/>
      <c r="O135" s="646"/>
      <c r="P135" s="646"/>
      <c r="Q135" s="700"/>
      <c r="S135" s="17"/>
      <c r="T135" s="17"/>
    </row>
    <row r="136" spans="1:20" ht="15" customHeight="1" hidden="1">
      <c r="A136" s="256"/>
      <c r="B136" s="257"/>
      <c r="C136" s="258"/>
      <c r="D136" s="494"/>
      <c r="E136" s="495"/>
      <c r="F136" s="99"/>
      <c r="G136" s="17"/>
      <c r="H136" s="17"/>
      <c r="I136" s="17"/>
      <c r="J136" s="425"/>
      <c r="K136" s="646"/>
      <c r="L136" s="646"/>
      <c r="M136" s="646"/>
      <c r="N136" s="646"/>
      <c r="O136" s="646"/>
      <c r="P136" s="646"/>
      <c r="Q136" s="700"/>
      <c r="S136" s="17"/>
      <c r="T136" s="17"/>
    </row>
    <row r="137" spans="1:20" ht="15" customHeight="1" hidden="1">
      <c r="A137" s="256"/>
      <c r="B137" s="257"/>
      <c r="C137" s="258"/>
      <c r="D137" s="494"/>
      <c r="E137" s="495"/>
      <c r="F137" s="99"/>
      <c r="G137" s="17"/>
      <c r="H137" s="17"/>
      <c r="I137" s="17"/>
      <c r="J137" s="425"/>
      <c r="K137" s="646"/>
      <c r="L137" s="646"/>
      <c r="M137" s="646"/>
      <c r="N137" s="646"/>
      <c r="O137" s="646"/>
      <c r="P137" s="646"/>
      <c r="Q137" s="700"/>
      <c r="S137" s="17"/>
      <c r="T137" s="17"/>
    </row>
    <row r="138" spans="1:20" ht="15" customHeight="1" hidden="1">
      <c r="A138" s="256"/>
      <c r="B138" s="257"/>
      <c r="C138" s="258"/>
      <c r="D138" s="494"/>
      <c r="E138" s="495"/>
      <c r="F138" s="99"/>
      <c r="G138" s="17"/>
      <c r="H138" s="17"/>
      <c r="I138" s="17"/>
      <c r="J138" s="425"/>
      <c r="K138" s="646"/>
      <c r="L138" s="646"/>
      <c r="M138" s="646"/>
      <c r="N138" s="646"/>
      <c r="O138" s="646"/>
      <c r="P138" s="646"/>
      <c r="Q138" s="700"/>
      <c r="S138" s="17"/>
      <c r="T138" s="17"/>
    </row>
    <row r="139" spans="1:20" ht="15" customHeight="1" hidden="1" thickBot="1">
      <c r="A139" s="604" t="s">
        <v>41</v>
      </c>
      <c r="B139" s="605"/>
      <c r="C139" s="606"/>
      <c r="D139" s="562">
        <f>SUM(D128:E138)</f>
        <v>0</v>
      </c>
      <c r="E139" s="563"/>
      <c r="F139" s="99"/>
      <c r="G139" s="17"/>
      <c r="H139" s="17"/>
      <c r="I139" s="17"/>
      <c r="J139" s="701"/>
      <c r="K139" s="702"/>
      <c r="L139" s="702"/>
      <c r="M139" s="702"/>
      <c r="N139" s="702"/>
      <c r="O139" s="702"/>
      <c r="P139" s="702"/>
      <c r="Q139" s="703"/>
      <c r="S139" s="17"/>
      <c r="T139" s="17"/>
    </row>
    <row r="140" spans="2:20" ht="15" customHeight="1" hidden="1">
      <c r="B140" s="17"/>
      <c r="E140" s="17"/>
      <c r="F140" s="259"/>
      <c r="G140" s="259"/>
      <c r="H140" s="259"/>
      <c r="I140" s="259"/>
      <c r="J140" s="259"/>
      <c r="K140" s="259"/>
      <c r="S140" s="17"/>
      <c r="T140" s="17"/>
    </row>
    <row r="141" spans="2:20" ht="15" customHeight="1">
      <c r="B141" s="17"/>
      <c r="E141" s="17"/>
      <c r="F141" s="259"/>
      <c r="G141" s="259"/>
      <c r="H141" s="259"/>
      <c r="I141" s="259"/>
      <c r="J141" s="259"/>
      <c r="K141" s="259"/>
      <c r="S141" s="17"/>
      <c r="T141" s="17"/>
    </row>
    <row r="142" ht="15" customHeight="1" thickBot="1"/>
    <row r="143" spans="1:11" ht="15" customHeight="1">
      <c r="A143" s="378" t="s">
        <v>29</v>
      </c>
      <c r="B143" s="379"/>
      <c r="C143" s="379"/>
      <c r="D143" s="379"/>
      <c r="E143" s="379"/>
      <c r="F143" s="379"/>
      <c r="G143" s="379"/>
      <c r="H143" s="379"/>
      <c r="I143" s="379"/>
      <c r="J143" s="379"/>
      <c r="K143" s="380"/>
    </row>
    <row r="144" spans="1:20" ht="10.5">
      <c r="A144" s="569" t="s">
        <v>53</v>
      </c>
      <c r="B144" s="570"/>
      <c r="C144" s="571"/>
      <c r="D144" s="315" t="s">
        <v>65</v>
      </c>
      <c r="E144" s="315" t="s">
        <v>57</v>
      </c>
      <c r="F144" s="315" t="s">
        <v>58</v>
      </c>
      <c r="G144" s="315" t="s">
        <v>59</v>
      </c>
      <c r="H144" s="315" t="s">
        <v>60</v>
      </c>
      <c r="I144" s="315" t="s">
        <v>61</v>
      </c>
      <c r="J144" s="560" t="s">
        <v>41</v>
      </c>
      <c r="K144" s="561"/>
      <c r="S144" s="17"/>
      <c r="T144" s="17"/>
    </row>
    <row r="145" spans="1:20" ht="10.5">
      <c r="A145" s="572"/>
      <c r="B145" s="573"/>
      <c r="C145" s="574"/>
      <c r="D145" s="276">
        <f aca="true" t="shared" si="4" ref="D145:I145">J75</f>
        <v>0</v>
      </c>
      <c r="E145" s="276">
        <f t="shared" si="4"/>
        <v>0</v>
      </c>
      <c r="F145" s="276">
        <f t="shared" si="4"/>
        <v>0</v>
      </c>
      <c r="G145" s="276">
        <f t="shared" si="4"/>
        <v>0</v>
      </c>
      <c r="H145" s="276">
        <f t="shared" si="4"/>
        <v>0</v>
      </c>
      <c r="I145" s="276">
        <f t="shared" si="4"/>
        <v>0</v>
      </c>
      <c r="J145" s="404">
        <f>SUM(D145:I145)</f>
        <v>0</v>
      </c>
      <c r="K145" s="405"/>
      <c r="S145" s="17"/>
      <c r="T145" s="17"/>
    </row>
    <row r="146" spans="1:20" ht="21.75" customHeight="1">
      <c r="A146" s="565" t="s">
        <v>26</v>
      </c>
      <c r="B146" s="566"/>
      <c r="C146" s="566"/>
      <c r="D146" s="559"/>
      <c r="E146" s="559"/>
      <c r="F146" s="559"/>
      <c r="G146" s="559"/>
      <c r="H146" s="559"/>
      <c r="I146" s="559"/>
      <c r="J146" s="404">
        <f>$Q$75</f>
        <v>0</v>
      </c>
      <c r="K146" s="405"/>
      <c r="S146" s="17"/>
      <c r="T146" s="17"/>
    </row>
    <row r="147" spans="1:20" ht="10.5">
      <c r="A147" s="565" t="s">
        <v>12</v>
      </c>
      <c r="B147" s="566"/>
      <c r="C147" s="566"/>
      <c r="D147" s="559"/>
      <c r="E147" s="559"/>
      <c r="F147" s="559"/>
      <c r="G147" s="559"/>
      <c r="H147" s="559"/>
      <c r="I147" s="559"/>
      <c r="J147" s="404">
        <f>E94</f>
        <v>0</v>
      </c>
      <c r="K147" s="405"/>
      <c r="S147" s="17"/>
      <c r="T147" s="17"/>
    </row>
    <row r="148" spans="1:20" ht="10.5" hidden="1">
      <c r="A148" s="565" t="s">
        <v>27</v>
      </c>
      <c r="B148" s="566"/>
      <c r="C148" s="566"/>
      <c r="D148" s="559"/>
      <c r="E148" s="559"/>
      <c r="F148" s="559"/>
      <c r="G148" s="559"/>
      <c r="H148" s="559"/>
      <c r="I148" s="559"/>
      <c r="J148" s="404">
        <f>E122</f>
        <v>0</v>
      </c>
      <c r="K148" s="405"/>
      <c r="S148" s="17"/>
      <c r="T148" s="17"/>
    </row>
    <row r="149" spans="1:20" ht="10.5" hidden="1">
      <c r="A149" s="565" t="s">
        <v>28</v>
      </c>
      <c r="B149" s="566"/>
      <c r="C149" s="566"/>
      <c r="D149" s="559"/>
      <c r="E149" s="559"/>
      <c r="F149" s="559"/>
      <c r="G149" s="559"/>
      <c r="H149" s="559"/>
      <c r="I149" s="559"/>
      <c r="J149" s="404">
        <f>D139</f>
        <v>0</v>
      </c>
      <c r="K149" s="405"/>
      <c r="S149" s="17"/>
      <c r="T149" s="17"/>
    </row>
    <row r="150" spans="1:20" ht="10.5">
      <c r="A150" s="420" t="s">
        <v>112</v>
      </c>
      <c r="B150" s="421"/>
      <c r="C150" s="421"/>
      <c r="D150" s="559"/>
      <c r="E150" s="559"/>
      <c r="F150" s="559"/>
      <c r="G150" s="559"/>
      <c r="H150" s="559"/>
      <c r="I150" s="559"/>
      <c r="J150" s="406">
        <f>SUM(J146:K149)</f>
        <v>0</v>
      </c>
      <c r="K150" s="407"/>
      <c r="S150" s="17"/>
      <c r="T150" s="17"/>
    </row>
    <row r="151" spans="1:20" ht="10.5">
      <c r="A151" s="565" t="s">
        <v>90</v>
      </c>
      <c r="B151" s="566"/>
      <c r="C151" s="566"/>
      <c r="D151" s="559"/>
      <c r="E151" s="559"/>
      <c r="F151" s="559"/>
      <c r="G151" s="559"/>
      <c r="H151" s="559"/>
      <c r="I151" s="559"/>
      <c r="J151" s="692"/>
      <c r="K151" s="693"/>
      <c r="S151" s="17"/>
      <c r="T151" s="17"/>
    </row>
    <row r="152" spans="1:20" ht="11.25" thickBot="1">
      <c r="A152" s="567" t="s">
        <v>76</v>
      </c>
      <c r="B152" s="568"/>
      <c r="C152" s="568"/>
      <c r="D152" s="564"/>
      <c r="E152" s="564"/>
      <c r="F152" s="564"/>
      <c r="G152" s="564"/>
      <c r="H152" s="564"/>
      <c r="I152" s="564"/>
      <c r="J152" s="394">
        <f>J150*J151</f>
        <v>0</v>
      </c>
      <c r="K152" s="395"/>
      <c r="S152" s="17"/>
      <c r="T152" s="17"/>
    </row>
    <row r="154" ht="12">
      <c r="A154" s="329" t="str">
        <f>IF(AND((ABS(IF(J146-D12&gt;0,J146-D12,0)+IF(J147-D14&gt;0,J147-D14,0)+IF(J148-D16&gt;0,J148-D16,0)+IF(J149-D17&gt;0,J149-D17,0)))&gt;D11*0.1,(ABS(IF(J146-D12&lt;0,J146-D12,0)+IF(J147-D14&lt;0,J147-D14,0)+IF(J148-D16&lt;0,J148-D16,0)+IF(J149-D17&lt;0,J149-D17,0)))&gt;D11*0.1),"yes","no")</f>
        <v>no</v>
      </c>
    </row>
    <row r="155" ht="12">
      <c r="A155" s="21"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8" spans="1:17" ht="12">
      <c r="A158" s="691">
        <f>IF(A154="yes","Motiveer hier de verschuivingen (verplicht)","")</f>
      </c>
      <c r="B158" s="691"/>
      <c r="C158" s="691"/>
      <c r="D158" s="691"/>
      <c r="E158" s="691"/>
      <c r="F158" s="691"/>
      <c r="G158" s="691"/>
      <c r="H158" s="691"/>
      <c r="I158" s="691"/>
      <c r="J158" s="691"/>
      <c r="K158" s="691"/>
      <c r="L158" s="691"/>
      <c r="M158" s="691"/>
      <c r="N158" s="691"/>
      <c r="O158" s="691"/>
      <c r="P158" s="691"/>
      <c r="Q158" s="691"/>
    </row>
    <row r="159" spans="1:17" ht="12">
      <c r="A159" s="646"/>
      <c r="B159" s="646"/>
      <c r="C159" s="646"/>
      <c r="D159" s="646"/>
      <c r="E159" s="646"/>
      <c r="F159" s="646"/>
      <c r="G159" s="646"/>
      <c r="H159" s="646"/>
      <c r="I159" s="646"/>
      <c r="J159" s="646"/>
      <c r="K159" s="646"/>
      <c r="L159" s="646"/>
      <c r="M159" s="646"/>
      <c r="N159" s="646"/>
      <c r="O159" s="646"/>
      <c r="P159" s="646"/>
      <c r="Q159" s="646"/>
    </row>
    <row r="160" spans="1:17" ht="12">
      <c r="A160" s="646"/>
      <c r="B160" s="646"/>
      <c r="C160" s="646"/>
      <c r="D160" s="646"/>
      <c r="E160" s="646"/>
      <c r="F160" s="646"/>
      <c r="G160" s="646"/>
      <c r="H160" s="646"/>
      <c r="I160" s="646"/>
      <c r="J160" s="646"/>
      <c r="K160" s="646"/>
      <c r="L160" s="646"/>
      <c r="M160" s="646"/>
      <c r="N160" s="646"/>
      <c r="O160" s="646"/>
      <c r="P160" s="646"/>
      <c r="Q160" s="646"/>
    </row>
    <row r="161" spans="1:17" ht="12">
      <c r="A161" s="646"/>
      <c r="B161" s="646"/>
      <c r="C161" s="646"/>
      <c r="D161" s="646"/>
      <c r="E161" s="646"/>
      <c r="F161" s="646"/>
      <c r="G161" s="646"/>
      <c r="H161" s="646"/>
      <c r="I161" s="646"/>
      <c r="J161" s="646"/>
      <c r="K161" s="646"/>
      <c r="L161" s="646"/>
      <c r="M161" s="646"/>
      <c r="N161" s="646"/>
      <c r="O161" s="646"/>
      <c r="P161" s="646"/>
      <c r="Q161" s="646"/>
    </row>
    <row r="162" spans="1:17" ht="12">
      <c r="A162" s="646"/>
      <c r="B162" s="646"/>
      <c r="C162" s="646"/>
      <c r="D162" s="646"/>
      <c r="E162" s="646"/>
      <c r="F162" s="646"/>
      <c r="G162" s="646"/>
      <c r="H162" s="646"/>
      <c r="I162" s="646"/>
      <c r="J162" s="646"/>
      <c r="K162" s="646"/>
      <c r="L162" s="646"/>
      <c r="M162" s="646"/>
      <c r="N162" s="646"/>
      <c r="O162" s="646"/>
      <c r="P162" s="646"/>
      <c r="Q162" s="646"/>
    </row>
    <row r="163" spans="1:17" ht="12">
      <c r="A163" s="646"/>
      <c r="B163" s="646"/>
      <c r="C163" s="646"/>
      <c r="D163" s="646"/>
      <c r="E163" s="646"/>
      <c r="F163" s="646"/>
      <c r="G163" s="646"/>
      <c r="H163" s="646"/>
      <c r="I163" s="646"/>
      <c r="J163" s="646"/>
      <c r="K163" s="646"/>
      <c r="L163" s="646"/>
      <c r="M163" s="646"/>
      <c r="N163" s="646"/>
      <c r="O163" s="646"/>
      <c r="P163" s="646"/>
      <c r="Q163" s="646"/>
    </row>
    <row r="164" spans="1:17" ht="12">
      <c r="A164" s="646"/>
      <c r="B164" s="646"/>
      <c r="C164" s="646"/>
      <c r="D164" s="646"/>
      <c r="E164" s="646"/>
      <c r="F164" s="646"/>
      <c r="G164" s="646"/>
      <c r="H164" s="646"/>
      <c r="I164" s="646"/>
      <c r="J164" s="646"/>
      <c r="K164" s="646"/>
      <c r="L164" s="646"/>
      <c r="M164" s="646"/>
      <c r="N164" s="646"/>
      <c r="O164" s="646"/>
      <c r="P164" s="646"/>
      <c r="Q164" s="646"/>
    </row>
    <row r="165" spans="1:17" ht="12">
      <c r="A165" s="646"/>
      <c r="B165" s="646"/>
      <c r="C165" s="646"/>
      <c r="D165" s="646"/>
      <c r="E165" s="646"/>
      <c r="F165" s="646"/>
      <c r="G165" s="646"/>
      <c r="H165" s="646"/>
      <c r="I165" s="646"/>
      <c r="J165" s="646"/>
      <c r="K165" s="646"/>
      <c r="L165" s="646"/>
      <c r="M165" s="646"/>
      <c r="N165" s="646"/>
      <c r="O165" s="646"/>
      <c r="P165" s="646"/>
      <c r="Q165" s="646"/>
    </row>
    <row r="166" spans="1:17" ht="12">
      <c r="A166" s="646"/>
      <c r="B166" s="646"/>
      <c r="C166" s="646"/>
      <c r="D166" s="646"/>
      <c r="E166" s="646"/>
      <c r="F166" s="646"/>
      <c r="G166" s="646"/>
      <c r="H166" s="646"/>
      <c r="I166" s="646"/>
      <c r="J166" s="646"/>
      <c r="K166" s="646"/>
      <c r="L166" s="646"/>
      <c r="M166" s="646"/>
      <c r="N166" s="646"/>
      <c r="O166" s="646"/>
      <c r="P166" s="646"/>
      <c r="Q166" s="646"/>
    </row>
    <row r="167" spans="1:17" ht="12">
      <c r="A167" s="646"/>
      <c r="B167" s="646"/>
      <c r="C167" s="646"/>
      <c r="D167" s="646"/>
      <c r="E167" s="646"/>
      <c r="F167" s="646"/>
      <c r="G167" s="646"/>
      <c r="H167" s="646"/>
      <c r="I167" s="646"/>
      <c r="J167" s="646"/>
      <c r="K167" s="646"/>
      <c r="L167" s="646"/>
      <c r="M167" s="646"/>
      <c r="N167" s="646"/>
      <c r="O167" s="646"/>
      <c r="P167" s="646"/>
      <c r="Q167" s="646"/>
    </row>
    <row r="168" ht="12.75" thickBot="1"/>
    <row r="169" spans="1:17" ht="69.75" customHeight="1" thickBot="1">
      <c r="A169" s="647" t="s">
        <v>182</v>
      </c>
      <c r="B169" s="648"/>
      <c r="C169" s="648"/>
      <c r="D169" s="648"/>
      <c r="E169" s="648"/>
      <c r="F169" s="648"/>
      <c r="G169" s="648"/>
      <c r="H169" s="648"/>
      <c r="I169" s="648"/>
      <c r="J169" s="648"/>
      <c r="K169" s="648"/>
      <c r="L169" s="648"/>
      <c r="M169" s="648"/>
      <c r="N169" s="648"/>
      <c r="O169" s="648"/>
      <c r="P169" s="648"/>
      <c r="Q169" s="649"/>
    </row>
  </sheetData>
  <sheetProtection password="C666" sheet="1" formatCells="0" formatColumns="0" formatRows="0" pivotTables="0"/>
  <mergeCells count="144">
    <mergeCell ref="A1:Q1"/>
    <mergeCell ref="A3:Q3"/>
    <mergeCell ref="B4:Q4"/>
    <mergeCell ref="B5:Q5"/>
    <mergeCell ref="B6:Q6"/>
    <mergeCell ref="B7:Q7"/>
    <mergeCell ref="A9:Q9"/>
    <mergeCell ref="A10:C10"/>
    <mergeCell ref="D10:E10"/>
    <mergeCell ref="F10:Q17"/>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9:Q19"/>
    <mergeCell ref="A20:Q20"/>
    <mergeCell ref="A21:C21"/>
    <mergeCell ref="D21:I21"/>
    <mergeCell ref="J21:P21"/>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O76"/>
    <mergeCell ref="A77:P77"/>
    <mergeCell ref="A79:Q79"/>
    <mergeCell ref="A82:Q82"/>
    <mergeCell ref="A83:Q83"/>
    <mergeCell ref="A85:E85"/>
    <mergeCell ref="A86:E86"/>
    <mergeCell ref="A89:E89"/>
    <mergeCell ref="A91:E91"/>
    <mergeCell ref="A98:E98"/>
    <mergeCell ref="J98:Q98"/>
    <mergeCell ref="J99:Q122"/>
    <mergeCell ref="A123:E123"/>
    <mergeCell ref="A126:E126"/>
    <mergeCell ref="J126:Q126"/>
    <mergeCell ref="A127:C127"/>
    <mergeCell ref="D127:E127"/>
    <mergeCell ref="J127:Q139"/>
    <mergeCell ref="A128:C128"/>
    <mergeCell ref="D128:E128"/>
    <mergeCell ref="A129:C129"/>
    <mergeCell ref="D129:E129"/>
    <mergeCell ref="A130:C130"/>
    <mergeCell ref="D130:E130"/>
    <mergeCell ref="D131:E131"/>
    <mergeCell ref="D132:E132"/>
    <mergeCell ref="D133:E133"/>
    <mergeCell ref="D134:E134"/>
    <mergeCell ref="D135:E135"/>
    <mergeCell ref="D136:E136"/>
    <mergeCell ref="D137:E137"/>
    <mergeCell ref="D138:E138"/>
    <mergeCell ref="A139:C139"/>
    <mergeCell ref="D139:E139"/>
    <mergeCell ref="A143:K143"/>
    <mergeCell ref="A144:C145"/>
    <mergeCell ref="J144:K144"/>
    <mergeCell ref="J145:K145"/>
    <mergeCell ref="A146:C146"/>
    <mergeCell ref="D146:I146"/>
    <mergeCell ref="J146:K146"/>
    <mergeCell ref="A147:C147"/>
    <mergeCell ref="D147:I147"/>
    <mergeCell ref="J147:K147"/>
    <mergeCell ref="A148:C148"/>
    <mergeCell ref="D148:I148"/>
    <mergeCell ref="J148:K148"/>
    <mergeCell ref="A149:C149"/>
    <mergeCell ref="D149:I149"/>
    <mergeCell ref="J149:K149"/>
    <mergeCell ref="A150:C150"/>
    <mergeCell ref="D150:I150"/>
    <mergeCell ref="J150:K150"/>
    <mergeCell ref="A158:Q158"/>
    <mergeCell ref="A159:Q167"/>
    <mergeCell ref="A169:Q169"/>
    <mergeCell ref="A151:C151"/>
    <mergeCell ref="D151:I151"/>
    <mergeCell ref="J151:K151"/>
    <mergeCell ref="A152:C152"/>
    <mergeCell ref="D152:I152"/>
    <mergeCell ref="J152:K152"/>
  </mergeCells>
  <conditionalFormatting sqref="A158:Q158">
    <cfRule type="expression" priority="1" dxfId="1" stopIfTrue="1">
      <formula>$A$154="yes"</formula>
    </cfRule>
  </conditionalFormatting>
  <conditionalFormatting sqref="A158:Q167">
    <cfRule type="expression" priority="2" dxfId="8" stopIfTrue="1">
      <formula>$A$154="yes"</formula>
    </cfRule>
  </conditionalFormatting>
  <dataValidations count="2">
    <dataValidation allowBlank="1" showInputMessage="1" showErrorMessage="1" promptTitle="Grote kost" prompt="Gelieve hiernaast het toelichtingsveld te lezen alvorens deze rubriek in te vullen." sqref="D129:E129"/>
    <dataValidation type="whole" allowBlank="1" showInputMessage="1" showErrorMessage="1" error="Gelieve een bedrag lager dan 20.000 EUR in te vullen" sqref="D88">
      <formula1>0</formula1>
      <formula2>20000</formula2>
    </dataValidation>
  </dataValidations>
  <printOptions/>
  <pageMargins left="0.31496062992125984" right="0.3937007874015748" top="0.2362204724409449" bottom="0.1968503937007874" header="0.1968503937007874" footer="0.31496062992125984"/>
  <pageSetup fitToHeight="0" fitToWidth="1" horizontalDpi="600" verticalDpi="600" orientation="landscape" paperSize="9" r:id="rId1"/>
  <headerFooter>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IM_kostenmodel_template</dc:title>
  <dc:subject/>
  <dc:creator>Joeri De Vos</dc:creator>
  <cp:keywords/>
  <dc:description/>
  <cp:lastModifiedBy>Tourwé Els</cp:lastModifiedBy>
  <cp:lastPrinted>2017-06-02T10:02:18Z</cp:lastPrinted>
  <dcterms:created xsi:type="dcterms:W3CDTF">1998-02-06T15:10:15Z</dcterms:created>
  <dcterms:modified xsi:type="dcterms:W3CDTF">2021-09-13T08:50:24Z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5CDMNXUP6YJY-157-145</vt:lpwstr>
  </property>
  <property fmtid="{D5CDD505-2E9C-101B-9397-08002B2CF9AE}" pid="3" name="_dlc_DocIdItemGuid">
    <vt:lpwstr>46466504-697c-4d9c-981e-0e224c98b9c3</vt:lpwstr>
  </property>
  <property fmtid="{D5CDD505-2E9C-101B-9397-08002B2CF9AE}" pid="4" name="_dlc_DocIdUrl">
    <vt:lpwstr>http://intra.iwt.be/proces/baekelandim/_layouts/DocIdRedir.aspx?ID=5CDMNXUP6YJY-157-145, 5CDMNXUP6YJY-157-145</vt:lpwstr>
  </property>
  <property fmtid="{D5CDD505-2E9C-101B-9397-08002B2CF9AE}" pid="5" name="Publiceerbaar">
    <vt:lpwstr>0</vt:lpwstr>
  </property>
  <property fmtid="{D5CDD505-2E9C-101B-9397-08002B2CF9AE}" pid="6" name="Geldig begin datum">
    <vt:lpwstr>2017-06-01T00:00:00Z</vt:lpwstr>
  </property>
  <property fmtid="{D5CDD505-2E9C-101B-9397-08002B2CF9AE}" pid="7" name="Obsolete">
    <vt:lpwstr>0</vt:lpwstr>
  </property>
  <property fmtid="{D5CDD505-2E9C-101B-9397-08002B2CF9AE}" pid="8" name="Procesdocument soort">
    <vt:lpwstr>Taakgekoppeld</vt:lpwstr>
  </property>
  <property fmtid="{D5CDD505-2E9C-101B-9397-08002B2CF9AE}" pid="9" name="Geldig eind datum">
    <vt:lpwstr/>
  </property>
  <property fmtid="{D5CDD505-2E9C-101B-9397-08002B2CF9AE}" pid="10" name="IconOverlay">
    <vt:lpwstr/>
  </property>
</Properties>
</file>